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Portfolio to investors and website\November 2018\Revised\"/>
    </mc:Choice>
  </mc:AlternateContent>
  <bookViews>
    <workbookView xWindow="0" yWindow="0" windowWidth="20490" windowHeight="7155"/>
  </bookViews>
  <sheets>
    <sheet name="1A" sheetId="1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</sheets>
  <definedNames>
    <definedName name="_xlnm.Print_Area" localSheetId="0">'1A'!$A$1:$H$44</definedName>
    <definedName name="_xlnm.Print_Area" localSheetId="1">'1B'!$B$1:$H$49</definedName>
    <definedName name="_xlnm.Print_Area" localSheetId="2">'1C'!$B$1:$H$46</definedName>
    <definedName name="_xlnm.Print_Area" localSheetId="3">'2A'!$A$1:$H$47</definedName>
    <definedName name="_xlnm.Print_Area" localSheetId="4">'2B'!$A$1:$H$48</definedName>
    <definedName name="_xlnm.Print_Area" localSheetId="5">'2C'!$A$1:$H$41</definedName>
    <definedName name="_xlnm.Print_Area" localSheetId="6">'3A'!$A$1:$H$48</definedName>
    <definedName name="_xlnm.Print_Area" localSheetId="7">'3B'!$B$1:$H$45</definedName>
  </definedNames>
  <calcPr calcId="152511"/>
</workbook>
</file>

<file path=xl/calcChain.xml><?xml version="1.0" encoding="utf-8"?>
<calcChain xmlns="http://schemas.openxmlformats.org/spreadsheetml/2006/main">
  <c r="H26" i="9" l="1"/>
  <c r="H27" i="9"/>
  <c r="H24" i="9"/>
  <c r="H25" i="9"/>
  <c r="H23" i="9"/>
  <c r="H22" i="9"/>
  <c r="H21" i="9"/>
  <c r="H20" i="9"/>
  <c r="H18" i="9"/>
  <c r="H17" i="9"/>
  <c r="H16" i="9"/>
  <c r="H22" i="7"/>
  <c r="H18" i="7"/>
  <c r="H30" i="5"/>
  <c r="H29" i="5"/>
  <c r="H25" i="5"/>
  <c r="H24" i="5"/>
  <c r="H21" i="5"/>
  <c r="H20" i="5"/>
  <c r="H28" i="4"/>
  <c r="H27" i="4"/>
  <c r="H24" i="4"/>
  <c r="H23" i="4"/>
  <c r="H20" i="4"/>
  <c r="H19" i="4"/>
  <c r="H32" i="3"/>
  <c r="H30" i="3"/>
  <c r="H25" i="3"/>
  <c r="H24" i="3"/>
  <c r="G33" i="3"/>
  <c r="H29" i="8"/>
  <c r="H30" i="8"/>
  <c r="H28" i="8"/>
  <c r="H27" i="8"/>
  <c r="H26" i="8"/>
  <c r="H25" i="8"/>
  <c r="H24" i="8"/>
  <c r="H23" i="8"/>
  <c r="H22" i="8"/>
  <c r="H21" i="8"/>
  <c r="H20" i="8"/>
  <c r="H16" i="8"/>
  <c r="H22" i="3"/>
  <c r="H25" i="7"/>
  <c r="H24" i="7"/>
  <c r="H23" i="7"/>
  <c r="H21" i="7"/>
  <c r="H20" i="7"/>
  <c r="H19" i="7"/>
  <c r="H15" i="7"/>
  <c r="H27" i="3"/>
  <c r="H28" i="5"/>
  <c r="H31" i="5"/>
  <c r="H27" i="5"/>
  <c r="H26" i="5"/>
  <c r="H23" i="5"/>
  <c r="H22" i="5"/>
  <c r="H19" i="5"/>
  <c r="H18" i="5"/>
  <c r="H29" i="4"/>
  <c r="H30" i="4"/>
  <c r="H26" i="4"/>
  <c r="H25" i="4"/>
  <c r="H22" i="4"/>
  <c r="H21" i="4"/>
  <c r="H16" i="4"/>
  <c r="H15" i="4"/>
  <c r="H28" i="3"/>
  <c r="H31" i="3"/>
  <c r="H29" i="3"/>
  <c r="H26" i="3"/>
  <c r="H21" i="3"/>
  <c r="H17" i="3"/>
  <c r="H16" i="3"/>
  <c r="H15" i="3"/>
  <c r="G47" i="9"/>
  <c r="G37" i="9"/>
  <c r="G33" i="9"/>
  <c r="A26" i="9"/>
  <c r="A25" i="9"/>
  <c r="A24" i="9"/>
  <c r="A23" i="9"/>
  <c r="A22" i="9"/>
  <c r="A21" i="9"/>
  <c r="A20" i="9"/>
  <c r="A19" i="9"/>
  <c r="A18" i="9"/>
  <c r="A17" i="9"/>
  <c r="A16" i="9"/>
  <c r="A15" i="9"/>
  <c r="G50" i="8"/>
  <c r="G40" i="8"/>
  <c r="G36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G43" i="7"/>
  <c r="G33" i="7"/>
  <c r="G30" i="7"/>
  <c r="A25" i="7"/>
  <c r="A23" i="7"/>
  <c r="A22" i="7"/>
  <c r="A21" i="7"/>
  <c r="A20" i="7"/>
  <c r="A19" i="7"/>
  <c r="A17" i="7"/>
  <c r="A16" i="7"/>
  <c r="A15" i="7"/>
  <c r="A14" i="7"/>
  <c r="G50" i="6"/>
  <c r="G40" i="6"/>
  <c r="G37" i="6"/>
  <c r="A31" i="6"/>
  <c r="A29" i="6"/>
  <c r="A28" i="6"/>
  <c r="A27" i="6"/>
  <c r="A26" i="6"/>
  <c r="A25" i="6"/>
  <c r="A24" i="6"/>
  <c r="A23" i="6"/>
  <c r="A22" i="6"/>
  <c r="A21" i="6"/>
  <c r="A20" i="6"/>
  <c r="A19" i="6"/>
  <c r="A17" i="6"/>
  <c r="A16" i="6"/>
  <c r="A15" i="6"/>
  <c r="A14" i="6"/>
  <c r="G49" i="5"/>
  <c r="G39" i="5"/>
  <c r="G36" i="5"/>
  <c r="A28" i="5"/>
  <c r="A27" i="5"/>
  <c r="A26" i="5"/>
  <c r="A25" i="5"/>
  <c r="A24" i="5"/>
  <c r="A23" i="5"/>
  <c r="A22" i="5"/>
  <c r="A21" i="5"/>
  <c r="A20" i="5"/>
  <c r="A19" i="5"/>
  <c r="A17" i="5"/>
  <c r="A16" i="5"/>
  <c r="A15" i="5"/>
  <c r="G48" i="4"/>
  <c r="G38" i="4"/>
  <c r="G35" i="4"/>
  <c r="A29" i="4"/>
  <c r="A27" i="4"/>
  <c r="A26" i="4"/>
  <c r="A25" i="4"/>
  <c r="A24" i="4"/>
  <c r="A23" i="4"/>
  <c r="A22" i="4"/>
  <c r="A21" i="4"/>
  <c r="A20" i="4"/>
  <c r="A18" i="4"/>
  <c r="A17" i="4"/>
  <c r="A16" i="4"/>
  <c r="A15" i="4"/>
  <c r="A14" i="4"/>
  <c r="G52" i="3"/>
  <c r="G41" i="3"/>
  <c r="G38" i="3"/>
  <c r="B22" i="3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G46" i="1"/>
  <c r="G36" i="1"/>
  <c r="G32" i="1"/>
  <c r="P27" i="1"/>
  <c r="A26" i="1"/>
  <c r="A25" i="1"/>
  <c r="A24" i="1"/>
  <c r="A23" i="1"/>
  <c r="A22" i="1"/>
  <c r="A21" i="1"/>
  <c r="A20" i="1"/>
  <c r="A19" i="1"/>
  <c r="A18" i="1"/>
  <c r="A17" i="1"/>
  <c r="A16" i="1"/>
  <c r="A15" i="1"/>
  <c r="G32" i="5" l="1"/>
  <c r="H20" i="3"/>
  <c r="G31" i="8"/>
  <c r="G44" i="8" s="1"/>
  <c r="G45" i="8" s="1"/>
  <c r="H17" i="8"/>
  <c r="H23" i="3"/>
  <c r="G31" i="4"/>
  <c r="G28" i="9"/>
  <c r="G41" i="9" s="1"/>
  <c r="G42" i="9" s="1"/>
  <c r="G27" i="1"/>
  <c r="H26" i="1" l="1"/>
  <c r="G40" i="1"/>
  <c r="G41" i="1" s="1"/>
  <c r="H22" i="1"/>
  <c r="H23" i="1"/>
  <c r="G45" i="3"/>
  <c r="G46" i="3" s="1"/>
  <c r="H31" i="9"/>
  <c r="H33" i="9" s="1"/>
  <c r="G48" i="9"/>
  <c r="H40" i="9"/>
  <c r="H35" i="9"/>
  <c r="H37" i="9" s="1"/>
  <c r="H41" i="9"/>
  <c r="H15" i="9"/>
  <c r="H25" i="1"/>
  <c r="H15" i="1"/>
  <c r="H39" i="1"/>
  <c r="G47" i="1"/>
  <c r="H30" i="1"/>
  <c r="H32" i="1" s="1"/>
  <c r="H34" i="1"/>
  <c r="H36" i="1" s="1"/>
  <c r="H20" i="1"/>
  <c r="H24" i="1"/>
  <c r="H19" i="1"/>
  <c r="H16" i="1"/>
  <c r="H21" i="1"/>
  <c r="H40" i="1" l="1"/>
  <c r="H41" i="1" s="1"/>
  <c r="H28" i="9"/>
  <c r="H43" i="8"/>
  <c r="H34" i="8"/>
  <c r="H36" i="8" s="1"/>
  <c r="H38" i="8"/>
  <c r="H40" i="8" s="1"/>
  <c r="G51" i="8"/>
  <c r="H44" i="8"/>
  <c r="H15" i="8"/>
  <c r="H31" i="8" s="1"/>
  <c r="H42" i="9"/>
  <c r="H27" i="1"/>
  <c r="H42" i="1" l="1"/>
  <c r="G26" i="7"/>
  <c r="G36" i="7" s="1"/>
  <c r="G38" i="7" s="1"/>
  <c r="G42" i="4"/>
  <c r="G43" i="4" s="1"/>
  <c r="H43" i="9"/>
  <c r="H45" i="8"/>
  <c r="G51" i="6" l="1"/>
  <c r="H39" i="6"/>
  <c r="H40" i="6" s="1"/>
  <c r="H36" i="6"/>
  <c r="H37" i="6" s="1"/>
  <c r="H44" i="6"/>
  <c r="G50" i="5"/>
  <c r="H35" i="5"/>
  <c r="H36" i="5" s="1"/>
  <c r="H42" i="5"/>
  <c r="H38" i="5"/>
  <c r="H39" i="5" s="1"/>
  <c r="H14" i="7"/>
  <c r="H46" i="8"/>
  <c r="H44" i="3"/>
  <c r="H45" i="3"/>
  <c r="G53" i="3"/>
  <c r="H40" i="3"/>
  <c r="H41" i="3" s="1"/>
  <c r="H36" i="3"/>
  <c r="H38" i="3" s="1"/>
  <c r="H14" i="3"/>
  <c r="H33" i="3" s="1"/>
  <c r="H46" i="3" l="1"/>
  <c r="H47" i="3" s="1"/>
  <c r="G44" i="7"/>
  <c r="H32" i="7"/>
  <c r="H33" i="7" s="1"/>
  <c r="H29" i="7"/>
  <c r="H30" i="7" s="1"/>
  <c r="H36" i="7"/>
  <c r="H37" i="7"/>
  <c r="H37" i="4"/>
  <c r="H38" i="4" s="1"/>
  <c r="G49" i="4"/>
  <c r="H42" i="4"/>
  <c r="H34" i="4"/>
  <c r="H35" i="4" s="1"/>
  <c r="H41" i="4"/>
  <c r="H14" i="4"/>
  <c r="H31" i="4" s="1"/>
  <c r="H43" i="4" l="1"/>
  <c r="H44" i="4" s="1"/>
  <c r="H26" i="7"/>
  <c r="H38" i="7"/>
  <c r="H39" i="7" l="1"/>
  <c r="G43" i="5" l="1"/>
  <c r="H15" i="5"/>
  <c r="H32" i="5" s="1"/>
  <c r="G44" i="5" l="1"/>
  <c r="H43" i="5"/>
  <c r="H44" i="5" s="1"/>
  <c r="H45" i="5" s="1"/>
  <c r="H31" i="6" l="1"/>
  <c r="H23" i="6"/>
  <c r="H18" i="6"/>
  <c r="H30" i="6"/>
  <c r="H22" i="6"/>
  <c r="H32" i="6"/>
  <c r="H15" i="6"/>
  <c r="H19" i="6" l="1"/>
  <c r="H28" i="6"/>
  <c r="H26" i="6"/>
  <c r="H27" i="6"/>
  <c r="H24" i="6"/>
  <c r="H29" i="6"/>
  <c r="H21" i="6"/>
  <c r="H25" i="6"/>
  <c r="H20" i="6"/>
  <c r="H14" i="6"/>
  <c r="G33" i="6" l="1"/>
  <c r="G43" i="6" s="1"/>
  <c r="H43" i="6" s="1"/>
  <c r="H45" i="6" s="1"/>
  <c r="H33" i="6"/>
  <c r="G45" i="6" l="1"/>
  <c r="H46" i="6"/>
</calcChain>
</file>

<file path=xl/sharedStrings.xml><?xml version="1.0" encoding="utf-8"?>
<sst xmlns="http://schemas.openxmlformats.org/spreadsheetml/2006/main" count="560" uniqueCount="124">
  <si>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</si>
  <si>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</si>
  <si>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</si>
  <si>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</si>
  <si>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</si>
  <si>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</si>
  <si>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</si>
  <si>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</si>
  <si>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</si>
  <si>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</si>
  <si>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</si>
  <si>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</si>
  <si>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</si>
  <si>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INE030N07019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</si>
  <si>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</si>
  <si>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</si>
  <si>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</si>
  <si>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</si>
  <si>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</si>
  <si>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</si>
  <si>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</si>
  <si>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</si>
  <si>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</si>
  <si>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</si>
  <si>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</si>
  <si>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INE437M07034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</si>
  <si>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</si>
  <si>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</si>
  <si>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</si>
  <si>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</si>
  <si>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</si>
  <si>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</si>
  <si>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</si>
  <si>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</si>
  <si>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</si>
  <si>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</si>
  <si>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</si>
  <si>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</si>
  <si>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</si>
  <si>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</si>
  <si>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</si>
  <si>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</si>
  <si>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</si>
  <si>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IL&amp;FS  Infrastructure Debt Fund Series 1BBhilwara Green Energy Limited</t>
  </si>
  <si>
    <t>INE030N07027</t>
  </si>
  <si>
    <t>INE434K07027</t>
  </si>
  <si>
    <t>IL&amp;FS  Infrastructure Debt Fund Series 1BBhilangana Hydro Power Limited</t>
  </si>
  <si>
    <t>IL&amp;FS  Infrastructure Debt Fund Series 1BAD Hydro Power Limited</t>
  </si>
  <si>
    <t>INE572H07020</t>
  </si>
  <si>
    <t>IL&amp;FS  Infrastructure Debt Fund Series 1BBG Wind Power Limited</t>
  </si>
  <si>
    <t>INE131S07022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</si>
  <si>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</si>
  <si>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</si>
  <si>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</si>
  <si>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1BAMRI Hospitals Limited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</si>
  <si>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</si>
  <si>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</si>
  <si>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</si>
  <si>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</si>
  <si>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</si>
  <si>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</si>
  <si>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</si>
  <si>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</si>
  <si>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</si>
  <si>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</si>
  <si>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</si>
  <si>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</si>
  <si>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</si>
  <si>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</si>
  <si>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</si>
  <si>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</si>
  <si>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INE572H07038</t>
  </si>
  <si>
    <t>INE437M07059</t>
  </si>
  <si>
    <t>INE086A07141</t>
  </si>
  <si>
    <t>IL&amp;FS  Infrastructure Debt Fund Series 2A</t>
  </si>
  <si>
    <t>INE882W07014</t>
  </si>
  <si>
    <t>INE882W07022</t>
  </si>
  <si>
    <t>INE311I07088</t>
  </si>
  <si>
    <t>INE311I07096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</si>
  <si>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</si>
  <si>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</si>
  <si>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</si>
  <si>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</si>
  <si>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</si>
  <si>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</si>
  <si>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</si>
  <si>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</si>
  <si>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 xml:space="preserve">Collateralised Borrowing &amp; Lending Obligation </t>
  </si>
  <si>
    <t>IL&amp;FS  Infrastructure Debt Fund Series 3A</t>
  </si>
  <si>
    <t>INE437M07067</t>
  </si>
  <si>
    <t>IL&amp;FS  Infrastructure Debt Fund Series 3B</t>
  </si>
  <si>
    <t>INE117N07022</t>
  </si>
  <si>
    <t>INE131S07014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</si>
  <si>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</si>
  <si>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</si>
  <si>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</si>
  <si>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</si>
  <si>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</si>
  <si>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</si>
  <si>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INE076M07014</t>
  </si>
  <si>
    <t>Applied For</t>
  </si>
  <si>
    <t>Monthly  Portfolio statement as on November 30, 2018</t>
  </si>
  <si>
    <t>ICRA BB+</t>
  </si>
  <si>
    <t>ICRA BBB</t>
  </si>
  <si>
    <t>Unrated</t>
  </si>
  <si>
    <t>ICRA BBB+</t>
  </si>
  <si>
    <t>CARE A</t>
  </si>
  <si>
    <t>CARE A- (SO)</t>
  </si>
  <si>
    <t>CARE BBB-</t>
  </si>
  <si>
    <t>ICRA BB+ (SO)</t>
  </si>
  <si>
    <t>IND A(SO)</t>
  </si>
  <si>
    <t>CRISIL (AA-)</t>
  </si>
  <si>
    <t>CARE  BBB +</t>
  </si>
  <si>
    <t>BWR A+</t>
  </si>
  <si>
    <t>BWR A+ (SO)</t>
  </si>
  <si>
    <t>[ICRA]BBB -</t>
  </si>
  <si>
    <t>CRISIL BBB -</t>
  </si>
  <si>
    <t>CARE BBB+</t>
  </si>
  <si>
    <t>IL&amp;FS Wind Energy Limited</t>
  </si>
  <si>
    <t>GHV Hospitality (India) Private Limited</t>
  </si>
  <si>
    <t>BG Wind Power Limited</t>
  </si>
  <si>
    <t>AMRI Hospital Limited</t>
  </si>
  <si>
    <t>IL&amp;FS Solar Power Limited</t>
  </si>
  <si>
    <t>AD Hydro Power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</si>
</sst>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4" applyNumberFormat="0" applyAlignment="0" applyProtection="0"/>
    <xf numFmtId="0" fontId="22" fillId="0" borderId="6" applyNumberFormat="0" applyFill="0" applyAlignment="0" applyProtection="0"/>
    <xf numFmtId="0" fontId="23" fillId="4" borderId="0" applyNumberFormat="0" applyBorder="0" applyAlignment="0" applyProtection="0"/>
    <xf numFmtId="0" fontId="1" fillId="0" borderId="0"/>
    <xf numFmtId="0" fontId="11" fillId="0" borderId="0"/>
    <xf numFmtId="0" fontId="11" fillId="8" borderId="8" applyNumberFormat="0" applyFont="0" applyAlignment="0" applyProtection="0"/>
    <xf numFmtId="0" fontId="24" fillId="6" borderId="5" applyNumberFormat="0" applyAlignment="0" applyProtection="0"/>
    <xf numFmtId="9" fontId="1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0" fontId="8" fillId="0" borderId="0" xfId="0" applyFont="1" applyFill="1" applyBorder="1"/>
    <xf numFmtId="164" fontId="9" fillId="0" borderId="0" xfId="1" applyFont="1" applyFill="1" applyBorder="1"/>
    <xf numFmtId="0" fontId="9" fillId="34" borderId="0" xfId="0" applyFont="1" applyFill="1" applyBorder="1"/>
    <xf numFmtId="39" fontId="9" fillId="34" borderId="0" xfId="0" applyNumberFormat="1" applyFont="1" applyFill="1" applyBorder="1"/>
    <xf numFmtId="10" fontId="9" fillId="34" borderId="0" xfId="0" applyNumberFormat="1" applyFont="1" applyFill="1" applyBorder="1"/>
    <xf numFmtId="0" fontId="9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9" fillId="0" borderId="0" xfId="0" applyNumberFormat="1" applyFont="1" applyFill="1" applyBorder="1"/>
    <xf numFmtId="10" fontId="9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9" fillId="34" borderId="0" xfId="1" applyNumberFormat="1" applyFont="1" applyFill="1" applyBorder="1"/>
    <xf numFmtId="10" fontId="9" fillId="34" borderId="14" xfId="1" applyNumberFormat="1" applyFont="1" applyFill="1" applyBorder="1"/>
    <xf numFmtId="10" fontId="9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/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9" fillId="0" borderId="0" xfId="0" applyFont="1" applyFill="1" applyBorder="1" applyAlignment="1">
      <alignment horizontal="left" vertical="top"/>
    </xf>
    <xf numFmtId="10" fontId="9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9" fillId="35" borderId="0" xfId="0" applyFont="1" applyFill="1" applyBorder="1"/>
    <xf numFmtId="39" fontId="9" fillId="35" borderId="0" xfId="0" applyNumberFormat="1" applyFont="1" applyFill="1" applyBorder="1"/>
    <xf numFmtId="10" fontId="9" fillId="35" borderId="14" xfId="2" applyNumberFormat="1" applyFont="1" applyFill="1" applyBorder="1"/>
    <xf numFmtId="4" fontId="9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9" fillId="34" borderId="0" xfId="1" applyFont="1" applyFill="1" applyBorder="1"/>
    <xf numFmtId="10" fontId="9" fillId="34" borderId="14" xfId="0" applyNumberFormat="1" applyFont="1" applyFill="1" applyBorder="1" applyAlignment="1">
      <alignment horizontal="right"/>
    </xf>
    <xf numFmtId="10" fontId="9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9" fillId="0" borderId="0" xfId="0" applyFont="1" applyBorder="1" applyAlignment="1">
      <alignment horizontal="left" vertical="top"/>
    </xf>
    <xf numFmtId="10" fontId="9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9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9" fillId="34" borderId="14" xfId="46" applyNumberFormat="1" applyFont="1" applyFill="1" applyBorder="1"/>
    <xf numFmtId="167" fontId="2" fillId="0" borderId="0" xfId="0" applyNumberFormat="1" applyFont="1" applyBorder="1"/>
    <xf numFmtId="9" fontId="9" fillId="0" borderId="14" xfId="46" applyFont="1" applyFill="1" applyBorder="1"/>
    <xf numFmtId="164" fontId="2" fillId="0" borderId="0" xfId="32" applyFont="1" applyFill="1" applyBorder="1"/>
    <xf numFmtId="10" fontId="9" fillId="0" borderId="0" xfId="46" applyNumberFormat="1" applyFont="1" applyFill="1" applyBorder="1" applyAlignment="1">
      <alignment horizontal="left" vertical="top"/>
    </xf>
    <xf numFmtId="164" fontId="9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9" fillId="0" borderId="0" xfId="0" applyNumberFormat="1" applyFont="1" applyFill="1" applyBorder="1" applyAlignment="1">
      <alignment vertical="top"/>
    </xf>
    <xf numFmtId="10" fontId="9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9" fillId="34" borderId="0" xfId="0" applyFont="1" applyFill="1" applyBorder="1" applyAlignment="1">
      <alignment vertical="top"/>
    </xf>
    <xf numFmtId="164" fontId="9" fillId="34" borderId="0" xfId="32" applyFont="1" applyFill="1" applyBorder="1" applyAlignment="1">
      <alignment vertical="top"/>
    </xf>
    <xf numFmtId="10" fontId="9" fillId="34" borderId="14" xfId="46" applyNumberFormat="1" applyFont="1" applyFill="1" applyBorder="1" applyAlignment="1">
      <alignment vertical="top"/>
    </xf>
    <xf numFmtId="10" fontId="9" fillId="34" borderId="14" xfId="32" applyNumberFormat="1" applyFont="1" applyFill="1" applyBorder="1" applyAlignment="1">
      <alignment vertical="top"/>
    </xf>
    <xf numFmtId="39" fontId="9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9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9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9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9" fillId="34" borderId="14" xfId="32" applyNumberFormat="1" applyFont="1" applyFill="1" applyBorder="1"/>
    <xf numFmtId="164" fontId="9" fillId="0" borderId="0" xfId="32" applyFont="1" applyFill="1" applyBorder="1"/>
    <xf numFmtId="10" fontId="9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47"/>
  <sheetViews>
    <sheetView tabSelected="1" view="pageBreakPreview" topLeftCell="B1" zoomScale="87" zoomScaleNormal="85" zoomScaleSheetLayoutView="87" workbookViewId="0">
      <selection activeCell="C4" sqref="C4"/>
    </sheetView>
  </sheetViews>
  <sheetFormatPr defaultRowHeight="15.75" x14ac:dyDescent="0.25"/>
  <cols>
    <col min="1" max="1" width="20.5703125" style="1" hidden="1" customWidth="1"/>
    <col min="2" max="2" width="7.5703125" style="1" customWidth="1"/>
    <col min="3" max="3" width="58.7109375" style="1" customWidth="1"/>
    <col min="4" max="4" width="20" style="1" bestFit="1" customWidth="1"/>
    <col min="5" max="5" width="16.42578125" style="1" customWidth="1"/>
    <col min="6" max="6" width="18.42578125" style="2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3" hidden="1" customWidth="1"/>
    <col min="12" max="12" width="15.7109375" style="1" customWidth="1"/>
    <col min="13" max="13" width="25.7109375" style="1" bestFit="1" customWidth="1"/>
    <col min="14" max="14" width="12.42578125" style="1" bestFit="1" customWidth="1"/>
    <col min="15" max="15" width="9.42578125" style="1" bestFit="1" customWidth="1"/>
    <col min="16" max="16" width="9.28515625" style="1" bestFit="1" customWidth="1"/>
    <col min="17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5" t="s">
        <v>1</v>
      </c>
      <c r="C7" s="156"/>
      <c r="D7" s="156"/>
      <c r="E7" s="156"/>
      <c r="F7" s="156"/>
      <c r="G7" s="156"/>
      <c r="H7" s="157"/>
      <c r="I7" s="1"/>
      <c r="K7" s="5"/>
      <c r="L7" s="1"/>
    </row>
    <row r="8" spans="1:12" s="4" customFormat="1" ht="15.75" customHeight="1" x14ac:dyDescent="0.25">
      <c r="B8" s="158" t="s">
        <v>101</v>
      </c>
      <c r="C8" s="159"/>
      <c r="D8" s="159"/>
      <c r="E8" s="159"/>
      <c r="F8" s="159"/>
      <c r="G8" s="159"/>
      <c r="H8" s="160"/>
      <c r="I8" s="1"/>
      <c r="K8" s="5"/>
      <c r="L8" s="1"/>
    </row>
    <row r="9" spans="1:12" x14ac:dyDescent="0.25">
      <c r="B9" s="161"/>
      <c r="C9" s="162"/>
      <c r="D9" s="162"/>
      <c r="E9" s="162"/>
      <c r="F9" s="162"/>
      <c r="G9" s="162"/>
      <c r="H9" s="163"/>
    </row>
    <row r="10" spans="1:12" x14ac:dyDescent="0.25">
      <c r="B10" s="6"/>
      <c r="C10" s="7"/>
      <c r="D10" s="8"/>
      <c r="E10" s="8"/>
      <c r="F10" s="9"/>
      <c r="G10" s="10"/>
      <c r="H10" s="11"/>
    </row>
    <row r="11" spans="1:12" s="4" customFormat="1" x14ac:dyDescent="0.25">
      <c r="B11" s="164" t="s">
        <v>2</v>
      </c>
      <c r="C11" s="165" t="s">
        <v>3</v>
      </c>
      <c r="D11" s="165" t="s">
        <v>4</v>
      </c>
      <c r="E11" s="12" t="s">
        <v>5</v>
      </c>
      <c r="F11" s="165" t="s">
        <v>6</v>
      </c>
      <c r="G11" s="13" t="s">
        <v>7</v>
      </c>
      <c r="H11" s="166" t="s">
        <v>8</v>
      </c>
      <c r="I11" s="14"/>
      <c r="J11" s="15"/>
      <c r="K11" s="5"/>
      <c r="L11" s="14"/>
    </row>
    <row r="12" spans="1:12" x14ac:dyDescent="0.25">
      <c r="B12" s="164"/>
      <c r="C12" s="165"/>
      <c r="D12" s="165"/>
      <c r="E12" s="12"/>
      <c r="F12" s="165"/>
      <c r="G12" s="13" t="s">
        <v>9</v>
      </c>
      <c r="H12" s="166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tr">
        <f>+$B$7&amp;C15</f>
        <v>IL&amp;FS  Infrastructure Debt Fund Series 1AIL&amp;FS Wind Energy Limited</v>
      </c>
      <c r="B15" s="16">
        <v>1</v>
      </c>
      <c r="C15" s="1" t="s">
        <v>118</v>
      </c>
      <c r="D15" s="20" t="s">
        <v>102</v>
      </c>
      <c r="E15" s="1" t="s">
        <v>11</v>
      </c>
      <c r="F15" s="2">
        <v>715</v>
      </c>
      <c r="G15" s="17">
        <v>9241.3597000000009</v>
      </c>
      <c r="H15" s="18">
        <f>+G15/$G$42</f>
        <v>0.23296136221193084</v>
      </c>
      <c r="L15" s="21"/>
    </row>
    <row r="16" spans="1:12" x14ac:dyDescent="0.25">
      <c r="A16" s="1" t="str">
        <f t="shared" ref="A16:A26" si="0">+$B$7&amp;C16</f>
        <v>IL&amp;FS  Infrastructure Debt Fund Series 1ABhilwara Green Energy Limited</v>
      </c>
      <c r="B16" s="16">
        <v>2</v>
      </c>
      <c r="C16" s="1" t="s">
        <v>12</v>
      </c>
      <c r="D16" s="20" t="s">
        <v>103</v>
      </c>
      <c r="E16" s="1" t="s">
        <v>13</v>
      </c>
      <c r="F16" s="2">
        <v>638797</v>
      </c>
      <c r="G16" s="17">
        <v>399.24812500000002</v>
      </c>
      <c r="H16" s="18">
        <f>+G16/$G$42</f>
        <v>1.0064469956792098E-2</v>
      </c>
      <c r="L16" s="21"/>
    </row>
    <row r="17" spans="1:16" x14ac:dyDescent="0.25">
      <c r="A17" s="1" t="str">
        <f t="shared" si="0"/>
        <v>IL&amp;FS  Infrastructure Debt Fund Series 1A</v>
      </c>
      <c r="B17" s="16"/>
      <c r="G17" s="17"/>
      <c r="H17" s="18"/>
      <c r="L17" s="21"/>
    </row>
    <row r="18" spans="1:16" x14ac:dyDescent="0.25">
      <c r="A18" s="1" t="str">
        <f t="shared" si="0"/>
        <v>IL&amp;FS  Infrastructure Debt Fund Series 1ADebt Instrument-Privately Placed-Unlisted</v>
      </c>
      <c r="B18" s="16"/>
      <c r="C18" s="19" t="s">
        <v>14</v>
      </c>
      <c r="G18" s="17"/>
      <c r="H18" s="18"/>
      <c r="L18" s="21"/>
    </row>
    <row r="19" spans="1:16" x14ac:dyDescent="0.25">
      <c r="A19" s="1" t="str">
        <f t="shared" si="0"/>
        <v>IL&amp;FS  Infrastructure Debt Fund Series 1ADB Power (Madhya Pradesh) Limited</v>
      </c>
      <c r="B19" s="16">
        <v>3</v>
      </c>
      <c r="C19" s="23" t="s">
        <v>27</v>
      </c>
      <c r="D19" s="20" t="s">
        <v>104</v>
      </c>
      <c r="E19" s="1" t="s">
        <v>99</v>
      </c>
      <c r="F19" s="2">
        <v>1003</v>
      </c>
      <c r="G19" s="17">
        <v>10123.47284</v>
      </c>
      <c r="H19" s="18">
        <f t="shared" ref="H19:H26" si="1">+G19/$G$42</f>
        <v>0.25519816343929175</v>
      </c>
      <c r="L19" s="21"/>
    </row>
    <row r="20" spans="1:16" x14ac:dyDescent="0.25">
      <c r="A20" s="1" t="str">
        <f t="shared" si="0"/>
        <v>IL&amp;FS  Infrastructure Debt Fund Series 1AClean Max Enviro Energy Solutions Private Limited</v>
      </c>
      <c r="B20" s="16">
        <v>4</v>
      </c>
      <c r="C20" s="1" t="s">
        <v>15</v>
      </c>
      <c r="D20" s="20" t="s">
        <v>105</v>
      </c>
      <c r="E20" s="1" t="s">
        <v>16</v>
      </c>
      <c r="F20" s="2">
        <v>574</v>
      </c>
      <c r="G20" s="17">
        <v>5739.9999900000003</v>
      </c>
      <c r="H20" s="18">
        <f t="shared" si="1"/>
        <v>0.14469712901304657</v>
      </c>
      <c r="L20" s="21"/>
    </row>
    <row r="21" spans="1:16" x14ac:dyDescent="0.25">
      <c r="A21" s="1" t="str">
        <f>+$B$7&amp;C21</f>
        <v>IL&amp;FS  Infrastructure Debt Fund Series 1AAbhitech Developers Private Limited</v>
      </c>
      <c r="B21" s="16">
        <v>5</v>
      </c>
      <c r="C21" s="1" t="s">
        <v>22</v>
      </c>
      <c r="D21" s="20" t="s">
        <v>104</v>
      </c>
      <c r="E21" s="1" t="s">
        <v>23</v>
      </c>
      <c r="F21" s="2">
        <v>481900</v>
      </c>
      <c r="G21" s="17">
        <v>4819</v>
      </c>
      <c r="H21" s="18">
        <f t="shared" si="1"/>
        <v>0.1214800463290369</v>
      </c>
      <c r="L21" s="21"/>
    </row>
    <row r="22" spans="1:16" x14ac:dyDescent="0.25">
      <c r="A22" s="1" t="str">
        <f>+$B$7&amp;C22</f>
        <v>IL&amp;FS  Infrastructure Debt Fund Series 1AGHV Hospitality (India) Private Limited</v>
      </c>
      <c r="B22" s="16">
        <v>6</v>
      </c>
      <c r="C22" s="1" t="s">
        <v>119</v>
      </c>
      <c r="D22" s="20" t="s">
        <v>104</v>
      </c>
      <c r="E22" s="1" t="s">
        <v>24</v>
      </c>
      <c r="F22" s="2">
        <v>180</v>
      </c>
      <c r="G22" s="17">
        <v>1835.5200500000001</v>
      </c>
      <c r="H22" s="18">
        <f t="shared" si="1"/>
        <v>4.6270815669615308E-2</v>
      </c>
      <c r="L22" s="21"/>
    </row>
    <row r="23" spans="1:16" x14ac:dyDescent="0.25">
      <c r="A23" s="1" t="str">
        <f>+$B$7&amp;C23</f>
        <v>IL&amp;FS  Infrastructure Debt Fund Series 1ABhilangana Hydro Power Limited</v>
      </c>
      <c r="B23" s="16">
        <v>7</v>
      </c>
      <c r="C23" s="1" t="s">
        <v>17</v>
      </c>
      <c r="D23" s="20" t="s">
        <v>106</v>
      </c>
      <c r="E23" s="1" t="s">
        <v>18</v>
      </c>
      <c r="F23" s="2">
        <v>151</v>
      </c>
      <c r="G23" s="17">
        <v>1510</v>
      </c>
      <c r="H23" s="18">
        <f t="shared" si="1"/>
        <v>3.8064924249189815E-2</v>
      </c>
      <c r="L23" s="21"/>
    </row>
    <row r="24" spans="1:16" x14ac:dyDescent="0.25">
      <c r="A24" s="1" t="str">
        <f t="shared" si="0"/>
        <v>IL&amp;FS  Infrastructure Debt Fund Series 1AAMRI Hospital Limited</v>
      </c>
      <c r="B24" s="16">
        <v>8</v>
      </c>
      <c r="C24" s="1" t="s">
        <v>121</v>
      </c>
      <c r="D24" s="20" t="s">
        <v>107</v>
      </c>
      <c r="E24" s="1" t="s">
        <v>25</v>
      </c>
      <c r="F24" s="2">
        <v>175</v>
      </c>
      <c r="G24" s="17">
        <v>508.89192500000001</v>
      </c>
      <c r="H24" s="18">
        <f t="shared" si="1"/>
        <v>1.2828432169635355E-2</v>
      </c>
      <c r="L24" s="21"/>
    </row>
    <row r="25" spans="1:16" x14ac:dyDescent="0.25">
      <c r="A25" s="1" t="str">
        <f t="shared" si="0"/>
        <v>IL&amp;FS  Infrastructure Debt Fund Series 1ABhilangana Hydro Power Limited</v>
      </c>
      <c r="B25" s="16">
        <v>9</v>
      </c>
      <c r="C25" s="1" t="s">
        <v>17</v>
      </c>
      <c r="D25" s="20" t="s">
        <v>106</v>
      </c>
      <c r="E25" s="1" t="s">
        <v>20</v>
      </c>
      <c r="F25" s="2">
        <v>30</v>
      </c>
      <c r="G25" s="17">
        <v>300</v>
      </c>
      <c r="H25" s="18">
        <f t="shared" si="1"/>
        <v>7.5625677316271157E-3</v>
      </c>
      <c r="L25" s="21"/>
    </row>
    <row r="26" spans="1:16" x14ac:dyDescent="0.25">
      <c r="A26" s="1" t="str">
        <f t="shared" si="0"/>
        <v>IL&amp;FS  Infrastructure Debt Fund Series 1ABG Wind Power Limited</v>
      </c>
      <c r="B26" s="16">
        <v>10</v>
      </c>
      <c r="C26" s="1" t="s">
        <v>120</v>
      </c>
      <c r="D26" s="20" t="s">
        <v>108</v>
      </c>
      <c r="E26" s="1" t="s">
        <v>92</v>
      </c>
      <c r="F26" s="2">
        <v>44220</v>
      </c>
      <c r="G26" s="17">
        <v>110.55</v>
      </c>
      <c r="H26" s="18">
        <f t="shared" si="1"/>
        <v>2.7868062091045923E-3</v>
      </c>
      <c r="L26" s="21"/>
    </row>
    <row r="27" spans="1:16" s="4" customFormat="1" x14ac:dyDescent="0.25">
      <c r="B27" s="22"/>
      <c r="C27" s="25" t="s">
        <v>28</v>
      </c>
      <c r="D27" s="25"/>
      <c r="E27" s="25"/>
      <c r="F27" s="25"/>
      <c r="G27" s="26">
        <f>SUM(G15:G26)</f>
        <v>34588.042630000011</v>
      </c>
      <c r="H27" s="27">
        <f>SUM(H15:H26)</f>
        <v>0.87191471697927025</v>
      </c>
      <c r="I27" s="28"/>
      <c r="K27" s="5"/>
      <c r="L27" s="1"/>
      <c r="M27" s="29"/>
      <c r="N27" s="30"/>
      <c r="P27" s="30">
        <f>+N27-O27</f>
        <v>0</v>
      </c>
    </row>
    <row r="28" spans="1:16" s="4" customFormat="1" x14ac:dyDescent="0.25">
      <c r="B28" s="22"/>
      <c r="C28" s="28"/>
      <c r="D28" s="28"/>
      <c r="E28" s="28"/>
      <c r="F28" s="28"/>
      <c r="G28" s="31"/>
      <c r="H28" s="32"/>
      <c r="I28" s="28"/>
      <c r="K28" s="5"/>
      <c r="L28" s="1"/>
    </row>
    <row r="29" spans="1:16" s="4" customFormat="1" x14ac:dyDescent="0.25">
      <c r="B29" s="22"/>
      <c r="C29" s="19" t="s">
        <v>29</v>
      </c>
      <c r="D29" s="1"/>
      <c r="E29" s="1"/>
      <c r="F29" s="1"/>
      <c r="G29" s="17"/>
      <c r="H29" s="18"/>
      <c r="I29" s="28"/>
      <c r="K29" s="5"/>
      <c r="L29" s="1"/>
    </row>
    <row r="30" spans="1:16" s="4" customFormat="1" x14ac:dyDescent="0.25">
      <c r="B30" s="22"/>
      <c r="C30" s="4" t="s">
        <v>30</v>
      </c>
      <c r="D30" s="33"/>
      <c r="E30" s="33"/>
      <c r="F30" s="33"/>
      <c r="G30" s="17">
        <v>4897.4260764999999</v>
      </c>
      <c r="H30" s="18">
        <f>+G30/$G$42</f>
        <v>0.12345705471389364</v>
      </c>
      <c r="I30" s="28"/>
      <c r="K30" s="5"/>
      <c r="L30" s="1"/>
    </row>
    <row r="31" spans="1:16" s="4" customFormat="1" x14ac:dyDescent="0.25">
      <c r="B31" s="22"/>
      <c r="C31" s="1"/>
      <c r="D31" s="1"/>
      <c r="E31" s="1"/>
      <c r="F31" s="1"/>
      <c r="G31" s="33"/>
      <c r="H31" s="34"/>
      <c r="I31" s="28"/>
      <c r="K31" s="5"/>
      <c r="L31" s="1"/>
    </row>
    <row r="32" spans="1:16" x14ac:dyDescent="0.25">
      <c r="B32" s="16"/>
      <c r="C32" s="25" t="s">
        <v>28</v>
      </c>
      <c r="D32" s="25"/>
      <c r="E32" s="25"/>
      <c r="F32" s="25"/>
      <c r="G32" s="35">
        <f>SUM(G30:G31)</f>
        <v>4897.4260764999999</v>
      </c>
      <c r="H32" s="36">
        <f>SUM(H30:H31)</f>
        <v>0.12345705471389364</v>
      </c>
    </row>
    <row r="33" spans="2:13" x14ac:dyDescent="0.25">
      <c r="B33" s="16"/>
      <c r="C33" s="28"/>
      <c r="D33" s="28"/>
      <c r="E33" s="28"/>
      <c r="F33" s="28"/>
      <c r="G33" s="24"/>
      <c r="H33" s="37"/>
    </row>
    <row r="34" spans="2:13" x14ac:dyDescent="0.25">
      <c r="B34" s="16"/>
      <c r="C34" s="19" t="s">
        <v>31</v>
      </c>
      <c r="D34" s="33"/>
      <c r="E34" s="33"/>
      <c r="G34" s="17">
        <v>20.5</v>
      </c>
      <c r="H34" s="18">
        <f>+G34/$G$42</f>
        <v>5.167754616611863E-4</v>
      </c>
    </row>
    <row r="35" spans="2:13" x14ac:dyDescent="0.25">
      <c r="B35" s="16"/>
      <c r="C35" s="19"/>
      <c r="D35" s="33"/>
      <c r="E35" s="33"/>
      <c r="G35" s="17"/>
      <c r="H35" s="38"/>
    </row>
    <row r="36" spans="2:13" s="4" customFormat="1" x14ac:dyDescent="0.25">
      <c r="B36" s="22"/>
      <c r="C36" s="25" t="s">
        <v>28</v>
      </c>
      <c r="D36" s="25"/>
      <c r="E36" s="25"/>
      <c r="F36" s="25"/>
      <c r="G36" s="26">
        <f>SUM(G34:G35)</f>
        <v>20.5</v>
      </c>
      <c r="H36" s="27">
        <f>SUM(H34:H35)</f>
        <v>5.167754616611863E-4</v>
      </c>
      <c r="I36" s="28"/>
      <c r="K36" s="5"/>
      <c r="L36" s="1"/>
    </row>
    <row r="37" spans="2:13" x14ac:dyDescent="0.25">
      <c r="B37" s="16"/>
      <c r="G37" s="17"/>
      <c r="H37" s="18"/>
    </row>
    <row r="38" spans="2:13" x14ac:dyDescent="0.25">
      <c r="B38" s="16"/>
      <c r="C38" s="19" t="s">
        <v>32</v>
      </c>
      <c r="G38" s="17"/>
      <c r="H38" s="18"/>
    </row>
    <row r="39" spans="2:13" x14ac:dyDescent="0.25">
      <c r="B39" s="16">
        <v>1</v>
      </c>
      <c r="C39" s="1" t="s">
        <v>33</v>
      </c>
      <c r="D39" s="33"/>
      <c r="E39" s="33"/>
      <c r="G39" s="17">
        <v>-55.133191199999999</v>
      </c>
      <c r="H39" s="18">
        <f>+G39/$G$42</f>
        <v>-1.3898283090358269E-3</v>
      </c>
    </row>
    <row r="40" spans="2:13" x14ac:dyDescent="0.25">
      <c r="B40" s="16">
        <v>2</v>
      </c>
      <c r="C40" s="1" t="s">
        <v>34</v>
      </c>
      <c r="D40" s="33"/>
      <c r="E40" s="33"/>
      <c r="G40" s="39">
        <f>+G42-G32-G36-G39-G27</f>
        <v>218.23068629999034</v>
      </c>
      <c r="H40" s="18">
        <f>+G40/$G$42</f>
        <v>5.5012811542104892E-3</v>
      </c>
    </row>
    <row r="41" spans="2:13" s="4" customFormat="1" x14ac:dyDescent="0.25">
      <c r="B41" s="22"/>
      <c r="C41" s="25" t="s">
        <v>28</v>
      </c>
      <c r="D41" s="25"/>
      <c r="E41" s="25"/>
      <c r="F41" s="25"/>
      <c r="G41" s="26">
        <f>SUM(G39:G40)</f>
        <v>163.09749509999034</v>
      </c>
      <c r="H41" s="27">
        <f>SUM(H39:H40)</f>
        <v>4.1114528451746627E-3</v>
      </c>
      <c r="I41" s="28"/>
      <c r="K41" s="5"/>
      <c r="L41" s="1"/>
    </row>
    <row r="42" spans="2:13" s="4" customFormat="1" x14ac:dyDescent="0.25">
      <c r="B42" s="22"/>
      <c r="C42" s="40" t="s">
        <v>35</v>
      </c>
      <c r="D42" s="40"/>
      <c r="E42" s="40"/>
      <c r="F42" s="40"/>
      <c r="G42" s="41">
        <v>39669.066201599999</v>
      </c>
      <c r="H42" s="42">
        <f>+H27+H32+H36+H41</f>
        <v>0.99999999999999978</v>
      </c>
      <c r="I42" s="43"/>
      <c r="K42" s="5"/>
      <c r="M42" s="29"/>
    </row>
    <row r="43" spans="2:13" x14ac:dyDescent="0.25">
      <c r="B43" s="16"/>
      <c r="C43" s="43"/>
      <c r="D43" s="43"/>
      <c r="E43" s="43"/>
      <c r="F43" s="43"/>
      <c r="G43" s="44"/>
      <c r="H43" s="45"/>
      <c r="I43" s="43"/>
      <c r="M43" s="21"/>
    </row>
    <row r="44" spans="2:13" x14ac:dyDescent="0.25">
      <c r="B44" s="16"/>
      <c r="C44" s="46" t="s">
        <v>36</v>
      </c>
      <c r="G44" s="21"/>
      <c r="H44" s="47"/>
    </row>
    <row r="45" spans="2:13" x14ac:dyDescent="0.25">
      <c r="K45" s="48"/>
    </row>
    <row r="46" spans="2:13" hidden="1" x14ac:dyDescent="0.25">
      <c r="F46" s="49">
        <v>3896342178.5700002</v>
      </c>
      <c r="G46" s="21">
        <f>+F46/100000</f>
        <v>38963.421785700004</v>
      </c>
    </row>
    <row r="47" spans="2:13" hidden="1" x14ac:dyDescent="0.25">
      <c r="G47" s="21">
        <f>+G42-G46</f>
        <v>705.64441589999478</v>
      </c>
    </row>
  </sheetData>
  <sortState ref="C19:H26">
    <sortCondition descending="1" ref="H19:H26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topLeftCell="B1" zoomScale="87" zoomScaleNormal="85" zoomScaleSheetLayoutView="87" workbookViewId="0">
      <selection activeCell="C4" sqref="C4"/>
    </sheetView>
  </sheetViews>
  <sheetFormatPr defaultRowHeight="15.75" x14ac:dyDescent="0.25"/>
  <cols>
    <col min="1" max="1" width="9.140625" style="50" hidden="1" customWidth="1"/>
    <col min="2" max="2" width="7.5703125" style="50" customWidth="1"/>
    <col min="3" max="3" width="58.7109375" style="50" customWidth="1"/>
    <col min="4" max="4" width="16.42578125" style="50" customWidth="1"/>
    <col min="5" max="5" width="16.85546875" style="50" customWidth="1"/>
    <col min="6" max="6" width="11" style="50" bestFit="1" customWidth="1"/>
    <col min="7" max="7" width="16.42578125" style="50" customWidth="1"/>
    <col min="8" max="8" width="14.7109375" style="50" customWidth="1"/>
    <col min="9" max="9" width="18.42578125" style="1" customWidth="1"/>
    <col min="10" max="10" width="17.42578125" style="50" hidden="1" customWidth="1"/>
    <col min="11" max="11" width="9.140625" style="52" hidden="1" customWidth="1"/>
    <col min="12" max="12" width="15.140625" style="1" hidden="1" customWidth="1"/>
    <col min="13" max="14" width="15.140625" style="50" hidden="1" customWidth="1"/>
    <col min="15" max="16" width="0" style="50" hidden="1" customWidth="1"/>
    <col min="17" max="17" width="17" style="50" bestFit="1" customWidth="1"/>
    <col min="18" max="18" width="10" style="50" bestFit="1" customWidth="1"/>
    <col min="19" max="19" width="9.28515625" style="50" bestFit="1" customWidth="1"/>
    <col min="20" max="16384" width="9.140625" style="50"/>
  </cols>
  <sheetData>
    <row r="1" spans="1:17" x14ac:dyDescent="0.25">
      <c r="F1" s="51"/>
    </row>
    <row r="2" spans="1:17" x14ac:dyDescent="0.25">
      <c r="F2" s="51"/>
    </row>
    <row r="3" spans="1:17" x14ac:dyDescent="0.25">
      <c r="F3" s="51"/>
    </row>
    <row r="4" spans="1:17" x14ac:dyDescent="0.25">
      <c r="F4" s="51"/>
    </row>
    <row r="5" spans="1:17" x14ac:dyDescent="0.25">
      <c r="B5" s="1" t="s">
        <v>0</v>
      </c>
      <c r="F5" s="51"/>
    </row>
    <row r="6" spans="1:17" s="20" customFormat="1" ht="15.75" customHeight="1" x14ac:dyDescent="0.25">
      <c r="B6" s="155" t="s">
        <v>37</v>
      </c>
      <c r="C6" s="156"/>
      <c r="D6" s="156"/>
      <c r="E6" s="156"/>
      <c r="F6" s="156"/>
      <c r="G6" s="156"/>
      <c r="H6" s="157"/>
      <c r="I6" s="1"/>
      <c r="K6" s="53"/>
      <c r="L6" s="1"/>
    </row>
    <row r="7" spans="1:17" s="20" customFormat="1" ht="15.75" customHeight="1" x14ac:dyDescent="0.25">
      <c r="B7" s="167" t="s">
        <v>101</v>
      </c>
      <c r="C7" s="168"/>
      <c r="D7" s="168"/>
      <c r="E7" s="168"/>
      <c r="F7" s="168"/>
      <c r="G7" s="168"/>
      <c r="H7" s="169"/>
      <c r="I7" s="1"/>
      <c r="K7" s="53"/>
      <c r="L7" s="1"/>
    </row>
    <row r="8" spans="1:17" x14ac:dyDescent="0.25">
      <c r="B8" s="161"/>
      <c r="C8" s="162"/>
      <c r="D8" s="162"/>
      <c r="E8" s="162"/>
      <c r="F8" s="162"/>
      <c r="G8" s="162"/>
      <c r="H8" s="163"/>
      <c r="J8" s="54"/>
      <c r="K8" s="55"/>
    </row>
    <row r="9" spans="1:17" x14ac:dyDescent="0.25">
      <c r="B9" s="6"/>
      <c r="C9" s="56"/>
      <c r="D9" s="56"/>
      <c r="E9" s="56"/>
      <c r="F9" s="56"/>
      <c r="G9" s="56"/>
      <c r="H9" s="57"/>
      <c r="J9" s="54"/>
      <c r="K9" s="55"/>
    </row>
    <row r="10" spans="1:17" s="20" customFormat="1" x14ac:dyDescent="0.25">
      <c r="B10" s="164" t="s">
        <v>2</v>
      </c>
      <c r="C10" s="165" t="s">
        <v>3</v>
      </c>
      <c r="D10" s="165" t="s">
        <v>4</v>
      </c>
      <c r="E10" s="12" t="s">
        <v>5</v>
      </c>
      <c r="F10" s="165" t="s">
        <v>6</v>
      </c>
      <c r="G10" s="13" t="s">
        <v>7</v>
      </c>
      <c r="H10" s="166" t="s">
        <v>8</v>
      </c>
      <c r="I10" s="14"/>
      <c r="J10" s="58"/>
      <c r="K10" s="53"/>
      <c r="L10" s="14"/>
    </row>
    <row r="11" spans="1:17" s="20" customFormat="1" x14ac:dyDescent="0.25">
      <c r="B11" s="164"/>
      <c r="C11" s="165"/>
      <c r="D11" s="165"/>
      <c r="E11" s="12"/>
      <c r="F11" s="165"/>
      <c r="G11" s="13" t="s">
        <v>9</v>
      </c>
      <c r="H11" s="166"/>
      <c r="I11" s="14"/>
      <c r="J11" s="58"/>
      <c r="K11" s="53"/>
      <c r="L11" s="14"/>
    </row>
    <row r="12" spans="1:17" x14ac:dyDescent="0.25">
      <c r="B12" s="16"/>
      <c r="C12" s="1"/>
      <c r="D12" s="1"/>
      <c r="E12" s="1"/>
      <c r="F12" s="1"/>
      <c r="G12" s="17"/>
      <c r="H12" s="18"/>
    </row>
    <row r="13" spans="1:17" x14ac:dyDescent="0.25">
      <c r="B13" s="16"/>
      <c r="C13" s="19" t="s">
        <v>10</v>
      </c>
      <c r="D13" s="1"/>
      <c r="E13" s="1"/>
      <c r="F13" s="1"/>
      <c r="G13" s="17"/>
      <c r="H13" s="18"/>
    </row>
    <row r="14" spans="1:17" x14ac:dyDescent="0.25">
      <c r="A14" s="50" t="s">
        <v>38</v>
      </c>
      <c r="B14" s="16">
        <v>1</v>
      </c>
      <c r="C14" s="1" t="s">
        <v>122</v>
      </c>
      <c r="D14" s="1" t="s">
        <v>109</v>
      </c>
      <c r="E14" s="1" t="s">
        <v>39</v>
      </c>
      <c r="F14" s="59">
        <v>547</v>
      </c>
      <c r="G14" s="17">
        <v>6079.6427400000002</v>
      </c>
      <c r="H14" s="18">
        <f>+G14/$G$47</f>
        <v>0.15504486672466364</v>
      </c>
    </row>
    <row r="15" spans="1:17" x14ac:dyDescent="0.25">
      <c r="A15" s="50" t="s">
        <v>40</v>
      </c>
      <c r="B15" s="16">
        <v>2</v>
      </c>
      <c r="C15" s="1" t="s">
        <v>118</v>
      </c>
      <c r="D15" s="1" t="s">
        <v>102</v>
      </c>
      <c r="E15" s="1" t="s">
        <v>41</v>
      </c>
      <c r="F15" s="59">
        <v>200</v>
      </c>
      <c r="G15" s="17">
        <v>2584.9957199999999</v>
      </c>
      <c r="H15" s="18">
        <f t="shared" ref="H15:H17" si="0">+G15/$G$47</f>
        <v>6.5923333661416089E-2</v>
      </c>
      <c r="I15" s="60"/>
      <c r="Q15" s="60"/>
    </row>
    <row r="16" spans="1:17" x14ac:dyDescent="0.25">
      <c r="A16" s="50" t="s">
        <v>42</v>
      </c>
      <c r="B16" s="16">
        <v>3</v>
      </c>
      <c r="C16" s="1" t="s">
        <v>12</v>
      </c>
      <c r="D16" s="1" t="s">
        <v>103</v>
      </c>
      <c r="E16" s="1" t="s">
        <v>44</v>
      </c>
      <c r="F16" s="59">
        <v>117143</v>
      </c>
      <c r="G16" s="17">
        <v>1171.4299100000001</v>
      </c>
      <c r="H16" s="18">
        <f t="shared" si="0"/>
        <v>2.9874155775349839E-2</v>
      </c>
      <c r="I16" s="60"/>
      <c r="Q16" s="60"/>
    </row>
    <row r="17" spans="1:17" x14ac:dyDescent="0.25">
      <c r="A17" s="50" t="s">
        <v>43</v>
      </c>
      <c r="B17" s="16">
        <v>4</v>
      </c>
      <c r="C17" s="1" t="s">
        <v>118</v>
      </c>
      <c r="D17" s="1" t="s">
        <v>102</v>
      </c>
      <c r="E17" s="1" t="s">
        <v>11</v>
      </c>
      <c r="F17" s="59">
        <v>35</v>
      </c>
      <c r="G17" s="17">
        <v>452.37425000000002</v>
      </c>
      <c r="H17" s="18">
        <f t="shared" si="0"/>
        <v>1.1536583365245517E-2</v>
      </c>
    </row>
    <row r="18" spans="1:17" x14ac:dyDescent="0.25">
      <c r="B18" s="16"/>
      <c r="C18" s="1"/>
      <c r="D18" s="1"/>
      <c r="E18" s="1"/>
      <c r="F18" s="59"/>
      <c r="G18" s="17"/>
      <c r="H18" s="18"/>
    </row>
    <row r="19" spans="1:17" x14ac:dyDescent="0.25">
      <c r="B19" s="16"/>
      <c r="C19" s="19" t="s">
        <v>14</v>
      </c>
      <c r="D19" s="1"/>
      <c r="E19" s="1"/>
      <c r="F19" s="2"/>
      <c r="G19" s="17"/>
      <c r="H19" s="18"/>
    </row>
    <row r="20" spans="1:17" x14ac:dyDescent="0.25">
      <c r="B20" s="16">
        <v>5</v>
      </c>
      <c r="C20" s="1" t="s">
        <v>59</v>
      </c>
      <c r="D20" s="1" t="s">
        <v>104</v>
      </c>
      <c r="E20" s="1" t="s">
        <v>98</v>
      </c>
      <c r="F20" s="59">
        <v>578</v>
      </c>
      <c r="G20" s="17">
        <v>5844.1342500000001</v>
      </c>
      <c r="H20" s="18">
        <f t="shared" ref="H20:H32" si="1">+G20/$G$47</f>
        <v>0.14903885880509685</v>
      </c>
    </row>
    <row r="21" spans="1:17" x14ac:dyDescent="0.25">
      <c r="A21" s="50" t="s">
        <v>46</v>
      </c>
      <c r="B21" s="16">
        <v>6</v>
      </c>
      <c r="C21" s="1" t="s">
        <v>17</v>
      </c>
      <c r="D21" s="1" t="s">
        <v>106</v>
      </c>
      <c r="E21" s="1" t="s">
        <v>20</v>
      </c>
      <c r="F21" s="59">
        <v>580</v>
      </c>
      <c r="G21" s="17">
        <v>5800</v>
      </c>
      <c r="H21" s="18">
        <f t="shared" si="1"/>
        <v>0.14791333396722733</v>
      </c>
    </row>
    <row r="22" spans="1:17" x14ac:dyDescent="0.25">
      <c r="A22" s="50" t="s">
        <v>47</v>
      </c>
      <c r="B22" s="16">
        <f>B21+1</f>
        <v>7</v>
      </c>
      <c r="C22" s="1" t="s">
        <v>123</v>
      </c>
      <c r="D22" s="1" t="s">
        <v>110</v>
      </c>
      <c r="E22" s="1" t="s">
        <v>48</v>
      </c>
      <c r="F22" s="59">
        <v>406649</v>
      </c>
      <c r="G22" s="17">
        <v>4140.2115299999996</v>
      </c>
      <c r="H22" s="18">
        <f t="shared" si="1"/>
        <v>0.10558491219514746</v>
      </c>
    </row>
    <row r="23" spans="1:17" x14ac:dyDescent="0.25">
      <c r="A23" s="50" t="s">
        <v>49</v>
      </c>
      <c r="B23" s="16">
        <f t="shared" ref="B23:B32" si="2">B22+1</f>
        <v>8</v>
      </c>
      <c r="C23" s="23" t="s">
        <v>27</v>
      </c>
      <c r="D23" s="1" t="s">
        <v>104</v>
      </c>
      <c r="E23" s="1" t="s">
        <v>99</v>
      </c>
      <c r="F23" s="59">
        <v>352</v>
      </c>
      <c r="G23" s="17">
        <v>3552.8161</v>
      </c>
      <c r="H23" s="18">
        <f t="shared" si="1"/>
        <v>9.0604978331627964E-2</v>
      </c>
    </row>
    <row r="24" spans="1:17" x14ac:dyDescent="0.25">
      <c r="A24" s="50" t="s">
        <v>51</v>
      </c>
      <c r="B24" s="16">
        <f t="shared" si="2"/>
        <v>9</v>
      </c>
      <c r="C24" s="1" t="s">
        <v>22</v>
      </c>
      <c r="D24" s="1" t="s">
        <v>104</v>
      </c>
      <c r="E24" s="1" t="s">
        <v>57</v>
      </c>
      <c r="F24" s="59">
        <v>245000</v>
      </c>
      <c r="G24" s="17">
        <v>2450</v>
      </c>
      <c r="H24" s="18">
        <f t="shared" si="1"/>
        <v>6.2480632451673616E-2</v>
      </c>
    </row>
    <row r="25" spans="1:17" x14ac:dyDescent="0.25">
      <c r="A25" s="50" t="s">
        <v>52</v>
      </c>
      <c r="B25" s="16">
        <f t="shared" si="2"/>
        <v>10</v>
      </c>
      <c r="C25" s="1" t="s">
        <v>120</v>
      </c>
      <c r="D25" s="1" t="s">
        <v>108</v>
      </c>
      <c r="E25" s="1" t="s">
        <v>50</v>
      </c>
      <c r="F25" s="59">
        <v>207388</v>
      </c>
      <c r="G25" s="17">
        <v>2073.88</v>
      </c>
      <c r="H25" s="18">
        <f t="shared" si="1"/>
        <v>5.2888707766888525E-2</v>
      </c>
    </row>
    <row r="26" spans="1:17" x14ac:dyDescent="0.25">
      <c r="A26" s="50" t="s">
        <v>54</v>
      </c>
      <c r="B26" s="16">
        <f t="shared" si="2"/>
        <v>11</v>
      </c>
      <c r="C26" s="1" t="s">
        <v>119</v>
      </c>
      <c r="D26" s="1" t="s">
        <v>104</v>
      </c>
      <c r="E26" s="1" t="s">
        <v>24</v>
      </c>
      <c r="F26" s="59">
        <v>200</v>
      </c>
      <c r="G26" s="17">
        <v>2039.4667300000001</v>
      </c>
      <c r="H26" s="18">
        <f t="shared" si="1"/>
        <v>5.2011090267161914E-2</v>
      </c>
    </row>
    <row r="27" spans="1:17" x14ac:dyDescent="0.25">
      <c r="A27" s="50" t="s">
        <v>56</v>
      </c>
      <c r="B27" s="16">
        <f t="shared" si="2"/>
        <v>12</v>
      </c>
      <c r="C27" s="1" t="s">
        <v>93</v>
      </c>
      <c r="D27" s="1" t="s">
        <v>104</v>
      </c>
      <c r="E27" s="1" t="s">
        <v>53</v>
      </c>
      <c r="F27" s="59">
        <v>150</v>
      </c>
      <c r="G27" s="17">
        <v>1610.1410599999999</v>
      </c>
      <c r="H27" s="18">
        <f t="shared" si="1"/>
        <v>4.1062298679676798E-2</v>
      </c>
    </row>
    <row r="28" spans="1:17" x14ac:dyDescent="0.25">
      <c r="A28" s="50" t="s">
        <v>58</v>
      </c>
      <c r="B28" s="16">
        <f t="shared" si="2"/>
        <v>13</v>
      </c>
      <c r="C28" s="1" t="s">
        <v>17</v>
      </c>
      <c r="D28" s="1" t="s">
        <v>106</v>
      </c>
      <c r="E28" s="1" t="s">
        <v>19</v>
      </c>
      <c r="F28" s="59">
        <v>35</v>
      </c>
      <c r="G28" s="17">
        <v>350</v>
      </c>
      <c r="H28" s="18">
        <f t="shared" si="1"/>
        <v>8.925804635953374E-3</v>
      </c>
      <c r="I28" s="21"/>
      <c r="Q28" s="61"/>
    </row>
    <row r="29" spans="1:17" x14ac:dyDescent="0.25">
      <c r="B29" s="16">
        <f t="shared" si="2"/>
        <v>14</v>
      </c>
      <c r="C29" s="1" t="s">
        <v>26</v>
      </c>
      <c r="D29" s="1" t="s">
        <v>111</v>
      </c>
      <c r="E29" s="1" t="s">
        <v>100</v>
      </c>
      <c r="F29" s="59">
        <v>1</v>
      </c>
      <c r="G29" s="17">
        <v>306.37808000000001</v>
      </c>
      <c r="H29" s="18">
        <f t="shared" si="1"/>
        <v>7.8133453909099825E-3</v>
      </c>
      <c r="I29" s="21"/>
      <c r="Q29" s="61"/>
    </row>
    <row r="30" spans="1:17" x14ac:dyDescent="0.25">
      <c r="B30" s="16">
        <f t="shared" si="2"/>
        <v>15</v>
      </c>
      <c r="C30" s="1" t="s">
        <v>17</v>
      </c>
      <c r="D30" s="1" t="s">
        <v>106</v>
      </c>
      <c r="E30" s="1" t="s">
        <v>21</v>
      </c>
      <c r="F30" s="59">
        <v>25</v>
      </c>
      <c r="G30" s="17">
        <v>250</v>
      </c>
      <c r="H30" s="18">
        <f t="shared" si="1"/>
        <v>6.3755747399666957E-3</v>
      </c>
      <c r="I30" s="21"/>
      <c r="Q30" s="61"/>
    </row>
    <row r="31" spans="1:17" x14ac:dyDescent="0.25">
      <c r="A31" s="50" t="s">
        <v>37</v>
      </c>
      <c r="B31" s="16">
        <f t="shared" si="2"/>
        <v>16</v>
      </c>
      <c r="C31" s="1" t="s">
        <v>93</v>
      </c>
      <c r="D31" s="1" t="s">
        <v>104</v>
      </c>
      <c r="E31" s="1" t="s">
        <v>45</v>
      </c>
      <c r="F31" s="59">
        <v>20</v>
      </c>
      <c r="G31" s="17">
        <v>214.40046000000001</v>
      </c>
      <c r="H31" s="18">
        <f t="shared" si="1"/>
        <v>5.4677046280529598E-3</v>
      </c>
    </row>
    <row r="32" spans="1:17" x14ac:dyDescent="0.25">
      <c r="B32" s="16">
        <f t="shared" si="2"/>
        <v>17</v>
      </c>
      <c r="C32" s="1" t="s">
        <v>121</v>
      </c>
      <c r="D32" s="1" t="s">
        <v>107</v>
      </c>
      <c r="E32" s="1" t="s">
        <v>55</v>
      </c>
      <c r="F32" s="59">
        <v>20</v>
      </c>
      <c r="G32" s="17">
        <v>199.95752999999999</v>
      </c>
      <c r="H32" s="18">
        <f t="shared" si="1"/>
        <v>5.0993767093365306E-3</v>
      </c>
    </row>
    <row r="33" spans="2:21" x14ac:dyDescent="0.25">
      <c r="B33" s="16"/>
      <c r="C33" s="25" t="s">
        <v>28</v>
      </c>
      <c r="D33" s="62"/>
      <c r="E33" s="62"/>
      <c r="F33" s="62"/>
      <c r="G33" s="63">
        <f>SUM(G14:G32)</f>
        <v>39119.82836</v>
      </c>
      <c r="H33" s="64">
        <f>SUM(H14:H32)</f>
        <v>0.99764555809539501</v>
      </c>
      <c r="I33" s="65"/>
      <c r="R33" s="66"/>
      <c r="S33" s="67"/>
      <c r="U33" s="67"/>
    </row>
    <row r="34" spans="2:21" x14ac:dyDescent="0.25">
      <c r="B34" s="16"/>
      <c r="C34" s="28"/>
      <c r="D34" s="28"/>
      <c r="E34" s="28"/>
      <c r="F34" s="28"/>
      <c r="G34" s="31"/>
      <c r="H34" s="32"/>
      <c r="I34" s="28"/>
    </row>
    <row r="35" spans="2:21" x14ac:dyDescent="0.25">
      <c r="B35" s="16"/>
      <c r="C35" s="19" t="s">
        <v>29</v>
      </c>
      <c r="D35" s="1"/>
      <c r="E35" s="1"/>
      <c r="F35" s="1"/>
      <c r="G35" s="17"/>
      <c r="H35" s="18"/>
      <c r="J35" s="54" t="s">
        <v>60</v>
      </c>
      <c r="K35" s="55" t="s">
        <v>61</v>
      </c>
    </row>
    <row r="36" spans="2:21" x14ac:dyDescent="0.25">
      <c r="B36" s="16"/>
      <c r="C36" s="4" t="s">
        <v>30</v>
      </c>
      <c r="D36" s="33"/>
      <c r="E36" s="33"/>
      <c r="F36" s="33"/>
      <c r="G36" s="17">
        <v>0</v>
      </c>
      <c r="H36" s="18">
        <f>+G36/$G$47</f>
        <v>0</v>
      </c>
      <c r="J36" s="50" t="s">
        <v>62</v>
      </c>
      <c r="K36" s="52">
        <v>0.22270000000000001</v>
      </c>
    </row>
    <row r="37" spans="2:21" x14ac:dyDescent="0.25">
      <c r="B37" s="16"/>
      <c r="C37" s="1"/>
      <c r="D37" s="1"/>
      <c r="E37" s="1"/>
      <c r="F37" s="1"/>
      <c r="G37" s="33"/>
      <c r="H37" s="34"/>
      <c r="J37" s="50" t="s">
        <v>63</v>
      </c>
      <c r="K37" s="52">
        <v>9.2100000000000001E-2</v>
      </c>
    </row>
    <row r="38" spans="2:21" s="20" customFormat="1" x14ac:dyDescent="0.25">
      <c r="B38" s="22"/>
      <c r="C38" s="25" t="s">
        <v>28</v>
      </c>
      <c r="D38" s="25"/>
      <c r="E38" s="25"/>
      <c r="F38" s="25"/>
      <c r="G38" s="68">
        <f>SUM(G36:G37)</f>
        <v>0</v>
      </c>
      <c r="H38" s="36">
        <f>SUM(H36:H37)</f>
        <v>0</v>
      </c>
      <c r="I38" s="28"/>
      <c r="J38" s="20" t="s">
        <v>64</v>
      </c>
      <c r="K38" s="53">
        <v>1.61E-2</v>
      </c>
      <c r="L38" s="1"/>
    </row>
    <row r="39" spans="2:21" x14ac:dyDescent="0.25">
      <c r="B39" s="16"/>
      <c r="C39" s="1"/>
      <c r="D39" s="1"/>
      <c r="E39" s="1"/>
      <c r="F39" s="1"/>
      <c r="G39" s="17"/>
      <c r="H39" s="18"/>
    </row>
    <row r="40" spans="2:21" x14ac:dyDescent="0.25">
      <c r="B40" s="16"/>
      <c r="C40" s="19" t="s">
        <v>31</v>
      </c>
      <c r="D40" s="1"/>
      <c r="E40" s="1"/>
      <c r="F40" s="2"/>
      <c r="G40" s="17">
        <v>5.5</v>
      </c>
      <c r="H40" s="18">
        <f>+G40/$G$47</f>
        <v>1.402626442792673E-4</v>
      </c>
    </row>
    <row r="41" spans="2:21" x14ac:dyDescent="0.25">
      <c r="B41" s="16"/>
      <c r="C41" s="25" t="s">
        <v>28</v>
      </c>
      <c r="D41" s="25"/>
      <c r="E41" s="25"/>
      <c r="F41" s="25"/>
      <c r="G41" s="63">
        <f>SUM(G40)</f>
        <v>5.5</v>
      </c>
      <c r="H41" s="69">
        <f>SUM(H40)</f>
        <v>1.402626442792673E-4</v>
      </c>
    </row>
    <row r="42" spans="2:21" x14ac:dyDescent="0.25">
      <c r="B42" s="16"/>
      <c r="C42" s="1"/>
      <c r="D42" s="1"/>
      <c r="E42" s="1"/>
      <c r="F42" s="1"/>
      <c r="G42" s="17"/>
      <c r="H42" s="18"/>
    </row>
    <row r="43" spans="2:21" x14ac:dyDescent="0.25">
      <c r="B43" s="16"/>
      <c r="C43" s="19" t="s">
        <v>32</v>
      </c>
      <c r="D43" s="1"/>
      <c r="E43" s="1"/>
      <c r="F43" s="1"/>
      <c r="G43" s="17"/>
      <c r="H43" s="18"/>
    </row>
    <row r="44" spans="2:21" x14ac:dyDescent="0.25">
      <c r="B44" s="16">
        <v>1</v>
      </c>
      <c r="C44" s="1" t="s">
        <v>65</v>
      </c>
      <c r="D44" s="1"/>
      <c r="E44" s="1"/>
      <c r="F44" s="1"/>
      <c r="G44" s="17">
        <v>-54.533981399999995</v>
      </c>
      <c r="H44" s="18">
        <f>+G44/$G$47</f>
        <v>-1.3907418971346145E-3</v>
      </c>
    </row>
    <row r="45" spans="2:21" x14ac:dyDescent="0.25">
      <c r="B45" s="16">
        <v>2</v>
      </c>
      <c r="C45" s="17" t="s">
        <v>34</v>
      </c>
      <c r="D45" s="1"/>
      <c r="E45" s="1"/>
      <c r="F45" s="1"/>
      <c r="G45" s="17">
        <f>+G47-G44-G41-G38-G33</f>
        <v>141.3567131000018</v>
      </c>
      <c r="H45" s="18">
        <f>+G45/$G$47</f>
        <v>3.604921157460363E-3</v>
      </c>
    </row>
    <row r="46" spans="2:21" s="20" customFormat="1" x14ac:dyDescent="0.25">
      <c r="B46" s="22"/>
      <c r="C46" s="25" t="s">
        <v>28</v>
      </c>
      <c r="D46" s="25"/>
      <c r="E46" s="25"/>
      <c r="F46" s="25"/>
      <c r="G46" s="63">
        <f>SUM(G44:G45)</f>
        <v>86.82273170000181</v>
      </c>
      <c r="H46" s="70">
        <f>SUM(H44:H45)</f>
        <v>2.2141792603257485E-3</v>
      </c>
      <c r="I46" s="28"/>
      <c r="K46" s="53"/>
      <c r="L46" s="1"/>
    </row>
    <row r="47" spans="2:21" s="20" customFormat="1" x14ac:dyDescent="0.25">
      <c r="B47" s="22"/>
      <c r="C47" s="40" t="s">
        <v>35</v>
      </c>
      <c r="D47" s="40"/>
      <c r="E47" s="40"/>
      <c r="F47" s="40"/>
      <c r="G47" s="41">
        <v>39212.151091699998</v>
      </c>
      <c r="H47" s="42">
        <f>+H46+H41+H38+H33</f>
        <v>1</v>
      </c>
      <c r="I47" s="43"/>
      <c r="K47" s="53"/>
      <c r="L47" s="1"/>
      <c r="Q47" s="71"/>
      <c r="R47" s="66"/>
    </row>
    <row r="48" spans="2:21" x14ac:dyDescent="0.25">
      <c r="B48" s="16"/>
      <c r="C48" s="43"/>
      <c r="D48" s="43"/>
      <c r="E48" s="43"/>
      <c r="F48" s="43"/>
      <c r="G48" s="44"/>
      <c r="H48" s="45"/>
      <c r="I48" s="43"/>
      <c r="Q48" s="61"/>
      <c r="R48" s="66"/>
    </row>
    <row r="49" spans="2:8" x14ac:dyDescent="0.25">
      <c r="B49" s="16"/>
      <c r="C49" s="46" t="s">
        <v>36</v>
      </c>
      <c r="D49" s="1"/>
      <c r="E49" s="1"/>
      <c r="F49" s="1"/>
      <c r="G49" s="21"/>
      <c r="H49" s="47"/>
    </row>
    <row r="50" spans="2:8" x14ac:dyDescent="0.25">
      <c r="B50" s="1"/>
      <c r="C50" s="1"/>
      <c r="D50" s="1"/>
      <c r="E50" s="1"/>
      <c r="F50" s="1"/>
      <c r="G50" s="21"/>
      <c r="H50" s="1"/>
    </row>
    <row r="52" spans="2:8" hidden="1" x14ac:dyDescent="0.25">
      <c r="F52" s="50">
        <v>3852457006.3499999</v>
      </c>
      <c r="G52" s="61">
        <f>+F52/100000</f>
        <v>38524.570063499996</v>
      </c>
    </row>
    <row r="53" spans="2:8" hidden="1" x14ac:dyDescent="0.25">
      <c r="G53" s="61">
        <f>+G47-G52</f>
        <v>687.58102820000204</v>
      </c>
    </row>
  </sheetData>
  <sortState ref="C20:H32">
    <sortCondition descending="1" ref="H20:H32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topLeftCell="B1" zoomScale="87" zoomScaleNormal="85" zoomScaleSheetLayoutView="87" workbookViewId="0">
      <selection activeCell="B8" sqref="B8:H8"/>
    </sheetView>
  </sheetViews>
  <sheetFormatPr defaultRowHeight="15.75" x14ac:dyDescent="0.25"/>
  <cols>
    <col min="1" max="1" width="13" style="20" hidden="1" customWidth="1"/>
    <col min="2" max="2" width="7.5703125" style="20" customWidth="1"/>
    <col min="3" max="3" width="58.7109375" style="20" customWidth="1"/>
    <col min="4" max="4" width="17.5703125" style="20" customWidth="1"/>
    <col min="5" max="5" width="16.28515625" style="20" customWidth="1"/>
    <col min="6" max="6" width="11" style="20" bestFit="1" customWidth="1"/>
    <col min="7" max="7" width="17.85546875" style="20" customWidth="1"/>
    <col min="8" max="8" width="14.7109375" style="20" customWidth="1"/>
    <col min="9" max="9" width="14.5703125" style="1" customWidth="1"/>
    <col min="10" max="10" width="21" style="20" hidden="1" customWidth="1"/>
    <col min="11" max="11" width="9.140625" style="53" hidden="1" customWidth="1"/>
    <col min="12" max="12" width="15.140625" style="1" customWidth="1"/>
    <col min="13" max="13" width="9.140625" style="20"/>
    <col min="14" max="15" width="9.28515625" style="20" bestFit="1" customWidth="1"/>
    <col min="16" max="16384" width="9.140625" style="20"/>
  </cols>
  <sheetData>
    <row r="1" spans="1:12" x14ac:dyDescent="0.25">
      <c r="F1" s="72"/>
    </row>
    <row r="2" spans="1:12" x14ac:dyDescent="0.25">
      <c r="F2" s="72"/>
    </row>
    <row r="3" spans="1:12" x14ac:dyDescent="0.25">
      <c r="F3" s="72"/>
    </row>
    <row r="4" spans="1:12" x14ac:dyDescent="0.25">
      <c r="F4" s="72"/>
    </row>
    <row r="5" spans="1:12" x14ac:dyDescent="0.25">
      <c r="B5" s="4" t="s">
        <v>0</v>
      </c>
      <c r="F5" s="72"/>
    </row>
    <row r="6" spans="1:12" ht="15.75" customHeight="1" x14ac:dyDescent="0.25">
      <c r="B6" s="155" t="s">
        <v>66</v>
      </c>
      <c r="C6" s="156"/>
      <c r="D6" s="156"/>
      <c r="E6" s="156"/>
      <c r="F6" s="156"/>
      <c r="G6" s="156"/>
      <c r="H6" s="157"/>
    </row>
    <row r="7" spans="1:12" ht="15.75" customHeight="1" x14ac:dyDescent="0.25">
      <c r="B7" s="167" t="s">
        <v>101</v>
      </c>
      <c r="C7" s="168"/>
      <c r="D7" s="168"/>
      <c r="E7" s="168"/>
      <c r="F7" s="168"/>
      <c r="G7" s="168"/>
      <c r="H7" s="169"/>
    </row>
    <row r="8" spans="1:12" x14ac:dyDescent="0.25">
      <c r="B8" s="161"/>
      <c r="C8" s="162"/>
      <c r="D8" s="162"/>
      <c r="E8" s="162"/>
      <c r="F8" s="162"/>
      <c r="G8" s="162"/>
      <c r="H8" s="163"/>
      <c r="J8" s="73"/>
      <c r="K8" s="74"/>
    </row>
    <row r="9" spans="1:12" x14ac:dyDescent="0.25">
      <c r="B9" s="6"/>
      <c r="C9" s="56"/>
      <c r="D9" s="56"/>
      <c r="E9" s="56"/>
      <c r="F9" s="56"/>
      <c r="G9" s="56"/>
      <c r="H9" s="57"/>
      <c r="J9" s="73"/>
      <c r="K9" s="74"/>
    </row>
    <row r="10" spans="1:12" x14ac:dyDescent="0.25">
      <c r="B10" s="164" t="s">
        <v>2</v>
      </c>
      <c r="C10" s="165" t="s">
        <v>3</v>
      </c>
      <c r="D10" s="165" t="s">
        <v>4</v>
      </c>
      <c r="E10" s="12" t="s">
        <v>5</v>
      </c>
      <c r="F10" s="165" t="s">
        <v>6</v>
      </c>
      <c r="G10" s="13" t="s">
        <v>7</v>
      </c>
      <c r="H10" s="166" t="s">
        <v>8</v>
      </c>
      <c r="I10" s="14"/>
      <c r="J10" s="58"/>
      <c r="L10" s="14"/>
    </row>
    <row r="11" spans="1:12" x14ac:dyDescent="0.25">
      <c r="B11" s="164"/>
      <c r="C11" s="165"/>
      <c r="D11" s="165"/>
      <c r="E11" s="12"/>
      <c r="F11" s="165"/>
      <c r="G11" s="13" t="s">
        <v>9</v>
      </c>
      <c r="H11" s="166"/>
      <c r="I11" s="14"/>
      <c r="J11" s="58"/>
      <c r="L11" s="14"/>
    </row>
    <row r="12" spans="1:12" s="1" customFormat="1" x14ac:dyDescent="0.25">
      <c r="B12" s="22"/>
      <c r="C12" s="4"/>
      <c r="D12" s="4"/>
      <c r="E12" s="4"/>
      <c r="F12" s="4"/>
      <c r="G12" s="75"/>
      <c r="H12" s="76"/>
      <c r="J12" s="20"/>
      <c r="K12" s="53"/>
    </row>
    <row r="13" spans="1:12" s="1" customFormat="1" x14ac:dyDescent="0.25">
      <c r="B13" s="22"/>
      <c r="C13" s="19" t="s">
        <v>10</v>
      </c>
      <c r="D13" s="4"/>
      <c r="E13" s="4"/>
      <c r="F13" s="4"/>
      <c r="G13" s="75"/>
      <c r="H13" s="76"/>
      <c r="J13" s="20"/>
      <c r="K13" s="53"/>
    </row>
    <row r="14" spans="1:12" s="1" customFormat="1" x14ac:dyDescent="0.25">
      <c r="A14" s="1" t="str">
        <f t="shared" ref="A14:A25" si="0">+$B$6&amp;C14</f>
        <v>IL&amp;FS  Infrastructure Debt Fund Series 1CIL&amp;FS Solar Power Limited</v>
      </c>
      <c r="B14" s="16">
        <v>1</v>
      </c>
      <c r="C14" s="1" t="s">
        <v>122</v>
      </c>
      <c r="D14" s="1" t="s">
        <v>109</v>
      </c>
      <c r="E14" s="1" t="s">
        <v>39</v>
      </c>
      <c r="F14" s="59">
        <v>619</v>
      </c>
      <c r="G14" s="17">
        <v>6879.8882199999998</v>
      </c>
      <c r="H14" s="18">
        <f>+G14/$G$44</f>
        <v>0.1504103797405455</v>
      </c>
      <c r="J14" s="50"/>
      <c r="K14" s="52"/>
    </row>
    <row r="15" spans="1:12" s="1" customFormat="1" x14ac:dyDescent="0.25">
      <c r="A15" s="1" t="str">
        <f t="shared" si="0"/>
        <v>IL&amp;FS  Infrastructure Debt Fund Series 1CBhilwara Green Energy Limited</v>
      </c>
      <c r="B15" s="16">
        <v>2</v>
      </c>
      <c r="C15" s="1" t="s">
        <v>12</v>
      </c>
      <c r="D15" s="1" t="s">
        <v>103</v>
      </c>
      <c r="E15" s="1" t="s">
        <v>67</v>
      </c>
      <c r="F15" s="59">
        <v>458496</v>
      </c>
      <c r="G15" s="17">
        <v>4584.9599900000003</v>
      </c>
      <c r="H15" s="18">
        <f t="shared" ref="H15:H16" si="1">+G15/$G$44</f>
        <v>0.10023790374767277</v>
      </c>
      <c r="I15" s="59"/>
      <c r="J15" s="50"/>
      <c r="K15" s="52"/>
    </row>
    <row r="16" spans="1:12" s="1" customFormat="1" x14ac:dyDescent="0.25">
      <c r="A16" s="1" t="str">
        <f t="shared" si="0"/>
        <v>IL&amp;FS  Infrastructure Debt Fund Series 1CIL&amp;FS Wind Energy Limited</v>
      </c>
      <c r="B16" s="16">
        <v>3</v>
      </c>
      <c r="C16" s="1" t="s">
        <v>118</v>
      </c>
      <c r="D16" s="1" t="s">
        <v>102</v>
      </c>
      <c r="E16" s="1" t="s">
        <v>68</v>
      </c>
      <c r="F16" s="59">
        <v>299</v>
      </c>
      <c r="G16" s="17">
        <v>3864.5686099999998</v>
      </c>
      <c r="H16" s="18">
        <f t="shared" si="1"/>
        <v>8.4488470390219811E-2</v>
      </c>
      <c r="I16" s="59"/>
      <c r="J16" s="50"/>
      <c r="K16" s="52"/>
    </row>
    <row r="17" spans="1:16" s="1" customFormat="1" x14ac:dyDescent="0.25">
      <c r="A17" s="1" t="str">
        <f t="shared" si="0"/>
        <v>IL&amp;FS  Infrastructure Debt Fund Series 1C</v>
      </c>
      <c r="B17" s="16"/>
      <c r="F17" s="59"/>
      <c r="G17" s="17"/>
      <c r="H17" s="18"/>
      <c r="J17" s="50"/>
      <c r="K17" s="52"/>
    </row>
    <row r="18" spans="1:16" s="1" customFormat="1" x14ac:dyDescent="0.25">
      <c r="A18" s="1" t="str">
        <f t="shared" si="0"/>
        <v>IL&amp;FS  Infrastructure Debt Fund Series 1CDebt Instrument-Privately Placed-Unlisted</v>
      </c>
      <c r="B18" s="16"/>
      <c r="C18" s="19" t="s">
        <v>14</v>
      </c>
      <c r="F18" s="59"/>
      <c r="G18" s="17"/>
      <c r="H18" s="18"/>
      <c r="J18" s="50"/>
      <c r="K18" s="52"/>
    </row>
    <row r="19" spans="1:16" s="1" customFormat="1" x14ac:dyDescent="0.25">
      <c r="B19" s="16">
        <v>4</v>
      </c>
      <c r="C19" s="1" t="s">
        <v>69</v>
      </c>
      <c r="D19" s="1" t="s">
        <v>112</v>
      </c>
      <c r="E19" s="1" t="s">
        <v>70</v>
      </c>
      <c r="F19" s="59">
        <v>650</v>
      </c>
      <c r="G19" s="17">
        <v>6299.9999998000003</v>
      </c>
      <c r="H19" s="18">
        <f t="shared" ref="H19:H30" si="2">+G19/$G$44</f>
        <v>0.13773267268800984</v>
      </c>
      <c r="J19" s="50"/>
      <c r="K19" s="52"/>
    </row>
    <row r="20" spans="1:16" s="1" customFormat="1" x14ac:dyDescent="0.25">
      <c r="A20" s="1" t="str">
        <f t="shared" si="0"/>
        <v>IL&amp;FS  Infrastructure Debt Fund Series 1CBabcock Borsing Limited</v>
      </c>
      <c r="B20" s="16">
        <v>5</v>
      </c>
      <c r="C20" s="1" t="s">
        <v>93</v>
      </c>
      <c r="D20" s="1" t="s">
        <v>104</v>
      </c>
      <c r="E20" s="1" t="s">
        <v>53</v>
      </c>
      <c r="F20" s="59">
        <v>552</v>
      </c>
      <c r="G20" s="17">
        <v>5925.3191100000004</v>
      </c>
      <c r="H20" s="18">
        <f t="shared" si="2"/>
        <v>0.12954127580564254</v>
      </c>
      <c r="J20" s="50"/>
      <c r="K20" s="52"/>
    </row>
    <row r="21" spans="1:16" s="1" customFormat="1" x14ac:dyDescent="0.25">
      <c r="A21" s="1" t="str">
        <f>+$B$6&amp;" "&amp;C21</f>
        <v>IL&amp;FS  Infrastructure Debt Fund Series 1C AD Hydro Power Ltd</v>
      </c>
      <c r="B21" s="16">
        <v>6</v>
      </c>
      <c r="C21" s="1" t="s">
        <v>123</v>
      </c>
      <c r="D21" s="1" t="s">
        <v>110</v>
      </c>
      <c r="E21" s="1" t="s">
        <v>71</v>
      </c>
      <c r="F21" s="59">
        <v>484635</v>
      </c>
      <c r="G21" s="17">
        <v>4934.20964</v>
      </c>
      <c r="H21" s="18">
        <f t="shared" si="2"/>
        <v>0.10787331449868531</v>
      </c>
      <c r="J21" s="50"/>
      <c r="K21" s="52"/>
    </row>
    <row r="22" spans="1:16" s="1" customFormat="1" x14ac:dyDescent="0.25">
      <c r="A22" s="1" t="str">
        <f t="shared" si="0"/>
        <v>IL&amp;FS  Infrastructure Debt Fund Series 1CWilliamson Magor &amp; Co. Limited</v>
      </c>
      <c r="B22" s="16">
        <v>7</v>
      </c>
      <c r="C22" s="1" t="s">
        <v>59</v>
      </c>
      <c r="D22" s="1" t="s">
        <v>104</v>
      </c>
      <c r="E22" s="1" t="s">
        <v>98</v>
      </c>
      <c r="F22" s="59">
        <v>380</v>
      </c>
      <c r="G22" s="17">
        <v>3842.1643800000002</v>
      </c>
      <c r="H22" s="18">
        <f t="shared" si="2"/>
        <v>8.3998661742995237E-2</v>
      </c>
      <c r="J22" s="50"/>
      <c r="K22" s="52"/>
    </row>
    <row r="23" spans="1:16" s="1" customFormat="1" x14ac:dyDescent="0.25">
      <c r="A23" s="1" t="str">
        <f t="shared" si="0"/>
        <v>IL&amp;FS  Infrastructure Debt Fund Series 1CGHV Hospitality (India) Private Limited</v>
      </c>
      <c r="B23" s="16">
        <v>8</v>
      </c>
      <c r="C23" s="1" t="s">
        <v>119</v>
      </c>
      <c r="D23" s="1" t="s">
        <v>104</v>
      </c>
      <c r="E23" s="1" t="s">
        <v>24</v>
      </c>
      <c r="F23" s="59">
        <v>270</v>
      </c>
      <c r="G23" s="17">
        <v>2753.28008</v>
      </c>
      <c r="H23" s="18">
        <f t="shared" si="2"/>
        <v>6.0193114934777164E-2</v>
      </c>
      <c r="J23" s="50"/>
      <c r="K23" s="52"/>
    </row>
    <row r="24" spans="1:16" s="1" customFormat="1" x14ac:dyDescent="0.25">
      <c r="A24" s="1" t="str">
        <f t="shared" si="0"/>
        <v>IL&amp;FS  Infrastructure Debt Fund Series 1CBhilangana Hydro Power Limited</v>
      </c>
      <c r="B24" s="16">
        <v>9</v>
      </c>
      <c r="C24" s="1" t="s">
        <v>17</v>
      </c>
      <c r="D24" s="1" t="s">
        <v>106</v>
      </c>
      <c r="E24" s="1" t="s">
        <v>20</v>
      </c>
      <c r="F24" s="59">
        <v>261</v>
      </c>
      <c r="G24" s="17">
        <v>2610</v>
      </c>
      <c r="H24" s="18">
        <f t="shared" si="2"/>
        <v>5.7060678686844099E-2</v>
      </c>
      <c r="J24" s="50"/>
      <c r="K24" s="52"/>
    </row>
    <row r="25" spans="1:16" s="1" customFormat="1" x14ac:dyDescent="0.25">
      <c r="A25" s="1" t="str">
        <f t="shared" si="0"/>
        <v>IL&amp;FS  Infrastructure Debt Fund Series 1CAMRI Hospital Limited</v>
      </c>
      <c r="B25" s="16">
        <v>10</v>
      </c>
      <c r="C25" s="1" t="s">
        <v>121</v>
      </c>
      <c r="D25" s="1" t="s">
        <v>107</v>
      </c>
      <c r="E25" s="1" t="s">
        <v>72</v>
      </c>
      <c r="F25" s="59">
        <v>120</v>
      </c>
      <c r="G25" s="17">
        <v>1199.74521</v>
      </c>
      <c r="H25" s="18">
        <f t="shared" si="2"/>
        <v>2.6229224495743407E-2</v>
      </c>
      <c r="J25" s="50"/>
      <c r="K25" s="52"/>
    </row>
    <row r="26" spans="1:16" s="1" customFormat="1" x14ac:dyDescent="0.25">
      <c r="A26" s="1" t="str">
        <f>+$B$6&amp;C26</f>
        <v>IL&amp;FS  Infrastructure Debt Fund Series 1CElectrolsteel Casting Ltd</v>
      </c>
      <c r="B26" s="16">
        <v>11</v>
      </c>
      <c r="C26" s="1" t="s">
        <v>97</v>
      </c>
      <c r="D26" s="1" t="s">
        <v>113</v>
      </c>
      <c r="E26" s="1" t="s">
        <v>73</v>
      </c>
      <c r="F26" s="59">
        <v>12</v>
      </c>
      <c r="G26" s="17">
        <v>1090.4301399999999</v>
      </c>
      <c r="H26" s="18">
        <f t="shared" si="2"/>
        <v>2.3839342470877555E-2</v>
      </c>
      <c r="J26" s="50"/>
      <c r="K26" s="52"/>
    </row>
    <row r="27" spans="1:16" s="1" customFormat="1" x14ac:dyDescent="0.25">
      <c r="A27" s="1" t="str">
        <f>+$B$6&amp;C27</f>
        <v>IL&amp;FS  Infrastructure Debt Fund Series 1CBabcock Borsing Limited</v>
      </c>
      <c r="B27" s="16">
        <v>12</v>
      </c>
      <c r="C27" s="1" t="s">
        <v>93</v>
      </c>
      <c r="D27" s="1" t="s">
        <v>104</v>
      </c>
      <c r="E27" s="1" t="s">
        <v>45</v>
      </c>
      <c r="F27" s="59">
        <v>85</v>
      </c>
      <c r="G27" s="17">
        <v>898.54614000000004</v>
      </c>
      <c r="H27" s="18">
        <f t="shared" si="2"/>
        <v>1.9644311333273577E-2</v>
      </c>
      <c r="J27" s="50"/>
      <c r="K27" s="52"/>
    </row>
    <row r="28" spans="1:16" s="1" customFormat="1" x14ac:dyDescent="0.25">
      <c r="B28" s="22">
        <v>13</v>
      </c>
      <c r="C28" s="1" t="s">
        <v>17</v>
      </c>
      <c r="D28" s="1" t="s">
        <v>106</v>
      </c>
      <c r="E28" s="1" t="s">
        <v>19</v>
      </c>
      <c r="F28" s="59">
        <v>40</v>
      </c>
      <c r="G28" s="17">
        <v>400</v>
      </c>
      <c r="H28" s="18">
        <f t="shared" si="2"/>
        <v>8.7449315995163368E-3</v>
      </c>
      <c r="J28" s="50"/>
      <c r="K28" s="52"/>
    </row>
    <row r="29" spans="1:16" s="1" customFormat="1" x14ac:dyDescent="0.25">
      <c r="A29" s="1" t="str">
        <f>+$B$6&amp;C29</f>
        <v>IL&amp;FS  Infrastructure Debt Fund Series 1CBhilangana Hydro Power Limited</v>
      </c>
      <c r="B29" s="22">
        <v>14</v>
      </c>
      <c r="C29" s="1" t="s">
        <v>17</v>
      </c>
      <c r="D29" s="1" t="s">
        <v>106</v>
      </c>
      <c r="E29" s="1" t="s">
        <v>18</v>
      </c>
      <c r="F29" s="59">
        <v>22</v>
      </c>
      <c r="G29" s="17">
        <v>220</v>
      </c>
      <c r="H29" s="18">
        <f t="shared" si="2"/>
        <v>4.8097123797339854E-3</v>
      </c>
      <c r="J29" s="50"/>
      <c r="K29" s="52"/>
    </row>
    <row r="30" spans="1:16" s="1" customFormat="1" x14ac:dyDescent="0.25">
      <c r="B30" s="22">
        <v>15</v>
      </c>
      <c r="C30" s="1" t="s">
        <v>26</v>
      </c>
      <c r="D30" s="1" t="s">
        <v>111</v>
      </c>
      <c r="E30" s="1" t="s">
        <v>100</v>
      </c>
      <c r="F30" s="59">
        <v>1</v>
      </c>
      <c r="G30" s="17">
        <v>110.79178</v>
      </c>
      <c r="H30" s="18">
        <f t="shared" si="2"/>
        <v>2.4221663447216552E-3</v>
      </c>
      <c r="J30" s="50"/>
      <c r="K30" s="52"/>
    </row>
    <row r="31" spans="1:16" s="1" customFormat="1" x14ac:dyDescent="0.25">
      <c r="B31" s="22"/>
      <c r="C31" s="25" t="s">
        <v>28</v>
      </c>
      <c r="D31" s="25"/>
      <c r="E31" s="25"/>
      <c r="F31" s="25"/>
      <c r="G31" s="26">
        <f>SUM(G14:G30)</f>
        <v>45613.903299799997</v>
      </c>
      <c r="H31" s="70">
        <f>SUM(H14:H30)</f>
        <v>0.99722616085925875</v>
      </c>
      <c r="I31" s="28"/>
      <c r="J31" s="20"/>
      <c r="K31" s="53"/>
      <c r="M31" s="78"/>
      <c r="N31" s="59"/>
      <c r="O31" s="59"/>
      <c r="P31" s="59"/>
    </row>
    <row r="32" spans="1:16" s="1" customFormat="1" x14ac:dyDescent="0.25">
      <c r="B32" s="22"/>
      <c r="C32" s="28"/>
      <c r="D32" s="28"/>
      <c r="E32" s="28"/>
      <c r="F32" s="28"/>
      <c r="G32" s="31"/>
      <c r="H32" s="32"/>
      <c r="I32" s="28"/>
      <c r="J32" s="20"/>
      <c r="K32" s="53"/>
    </row>
    <row r="33" spans="2:13" x14ac:dyDescent="0.25">
      <c r="B33" s="22"/>
      <c r="C33" s="19" t="s">
        <v>29</v>
      </c>
      <c r="D33" s="4"/>
      <c r="E33" s="4"/>
      <c r="F33" s="4"/>
      <c r="G33" s="75"/>
      <c r="H33" s="76"/>
      <c r="J33" s="73" t="s">
        <v>60</v>
      </c>
      <c r="K33" s="74" t="s">
        <v>61</v>
      </c>
    </row>
    <row r="34" spans="2:13" x14ac:dyDescent="0.25">
      <c r="B34" s="22"/>
      <c r="C34" s="4" t="s">
        <v>30</v>
      </c>
      <c r="D34" s="79"/>
      <c r="E34" s="79"/>
      <c r="F34" s="79"/>
      <c r="G34" s="75">
        <v>2.9800000000000003E-4</v>
      </c>
      <c r="H34" s="18">
        <f>+G34/$G$44</f>
        <v>6.5149740416396714E-9</v>
      </c>
      <c r="J34" s="20" t="s">
        <v>62</v>
      </c>
      <c r="K34" s="53">
        <v>0.40260000000000001</v>
      </c>
    </row>
    <row r="35" spans="2:13" x14ac:dyDescent="0.25">
      <c r="B35" s="22"/>
      <c r="C35" s="25" t="s">
        <v>28</v>
      </c>
      <c r="D35" s="25"/>
      <c r="E35" s="25"/>
      <c r="F35" s="25"/>
      <c r="G35" s="26">
        <f>SUM(G34)</f>
        <v>2.9800000000000003E-4</v>
      </c>
      <c r="H35" s="70">
        <f>SUM(H34)</f>
        <v>6.5149740416396714E-9</v>
      </c>
      <c r="I35" s="28"/>
    </row>
    <row r="36" spans="2:13" s="1" customFormat="1" x14ac:dyDescent="0.25">
      <c r="B36" s="22"/>
      <c r="C36" s="4"/>
      <c r="D36" s="4"/>
      <c r="E36" s="4"/>
      <c r="F36" s="4"/>
      <c r="G36" s="75"/>
      <c r="H36" s="76"/>
      <c r="J36" s="20"/>
      <c r="K36" s="53"/>
    </row>
    <row r="37" spans="2:13" s="1" customFormat="1" x14ac:dyDescent="0.25">
      <c r="B37" s="16"/>
      <c r="C37" s="19" t="s">
        <v>31</v>
      </c>
      <c r="F37" s="2"/>
      <c r="G37" s="17">
        <v>39.500000100000001</v>
      </c>
      <c r="H37" s="18">
        <f>+G37/$G$44</f>
        <v>8.6356199763847118E-4</v>
      </c>
      <c r="J37" s="50"/>
      <c r="K37" s="52"/>
    </row>
    <row r="38" spans="2:13" s="1" customFormat="1" x14ac:dyDescent="0.25">
      <c r="B38" s="22"/>
      <c r="C38" s="25" t="s">
        <v>28</v>
      </c>
      <c r="D38" s="25"/>
      <c r="E38" s="25"/>
      <c r="F38" s="80"/>
      <c r="G38" s="26">
        <f>SUM(G37)</f>
        <v>39.500000100000001</v>
      </c>
      <c r="H38" s="69">
        <f>SUM(H37)</f>
        <v>8.6356199763847118E-4</v>
      </c>
      <c r="J38" s="20"/>
      <c r="K38" s="53"/>
    </row>
    <row r="39" spans="2:13" s="1" customFormat="1" x14ac:dyDescent="0.25">
      <c r="B39" s="22"/>
      <c r="C39" s="4"/>
      <c r="D39" s="4"/>
      <c r="E39" s="4"/>
      <c r="F39" s="4"/>
      <c r="G39" s="75"/>
      <c r="H39" s="76"/>
      <c r="J39" s="20"/>
      <c r="K39" s="53"/>
    </row>
    <row r="40" spans="2:13" s="1" customFormat="1" x14ac:dyDescent="0.25">
      <c r="B40" s="22"/>
      <c r="C40" s="19" t="s">
        <v>32</v>
      </c>
      <c r="D40" s="4"/>
      <c r="E40" s="4"/>
      <c r="F40" s="4"/>
      <c r="G40" s="75"/>
      <c r="H40" s="76"/>
      <c r="J40" s="20"/>
      <c r="K40" s="53"/>
    </row>
    <row r="41" spans="2:13" x14ac:dyDescent="0.25">
      <c r="B41" s="16">
        <v>1</v>
      </c>
      <c r="C41" s="4" t="s">
        <v>65</v>
      </c>
      <c r="D41" s="4"/>
      <c r="E41" s="4"/>
      <c r="F41" s="4"/>
      <c r="G41" s="17">
        <v>-64.508331299999995</v>
      </c>
      <c r="H41" s="18">
        <f>+G41/$G$44</f>
        <v>-1.4103023620435967E-3</v>
      </c>
    </row>
    <row r="42" spans="2:13" s="1" customFormat="1" x14ac:dyDescent="0.25">
      <c r="B42" s="16">
        <v>2</v>
      </c>
      <c r="C42" s="1" t="s">
        <v>34</v>
      </c>
      <c r="G42" s="17">
        <f>+G44-G41-G38-G35-G31</f>
        <v>151.88560150000558</v>
      </c>
      <c r="H42" s="18">
        <f>+G42/$G$44</f>
        <v>3.3205729901723616E-3</v>
      </c>
      <c r="J42" s="50"/>
      <c r="K42" s="52"/>
    </row>
    <row r="43" spans="2:13" x14ac:dyDescent="0.25">
      <c r="B43" s="22"/>
      <c r="C43" s="25" t="s">
        <v>28</v>
      </c>
      <c r="D43" s="25"/>
      <c r="E43" s="25"/>
      <c r="F43" s="25"/>
      <c r="G43" s="26">
        <f>SUM(G41:G42)</f>
        <v>87.377270200005583</v>
      </c>
      <c r="H43" s="70">
        <f>SUM(H41:H42)</f>
        <v>1.9102706281287649E-3</v>
      </c>
      <c r="I43" s="28"/>
    </row>
    <row r="44" spans="2:13" x14ac:dyDescent="0.25">
      <c r="B44" s="22"/>
      <c r="C44" s="40" t="s">
        <v>35</v>
      </c>
      <c r="D44" s="40"/>
      <c r="E44" s="40"/>
      <c r="F44" s="40"/>
      <c r="G44" s="81">
        <v>45740.780868100002</v>
      </c>
      <c r="H44" s="42">
        <f>+H31+H35+H38+H43</f>
        <v>1</v>
      </c>
      <c r="I44" s="43"/>
      <c r="M44" s="78"/>
    </row>
    <row r="45" spans="2:13" s="50" customFormat="1" x14ac:dyDescent="0.25">
      <c r="B45" s="1"/>
      <c r="C45" s="43"/>
      <c r="D45" s="43"/>
      <c r="E45" s="43"/>
      <c r="F45" s="43"/>
      <c r="G45" s="82"/>
      <c r="H45" s="83"/>
      <c r="I45" s="43"/>
      <c r="K45" s="52"/>
      <c r="L45" s="1"/>
      <c r="M45" s="78"/>
    </row>
    <row r="46" spans="2:13" x14ac:dyDescent="0.25">
      <c r="B46" s="1"/>
      <c r="C46" s="46" t="s">
        <v>36</v>
      </c>
      <c r="D46" s="43"/>
      <c r="E46" s="43"/>
      <c r="F46" s="43"/>
      <c r="G46" s="44"/>
      <c r="H46" s="83"/>
      <c r="I46" s="43"/>
    </row>
    <row r="48" spans="2:13" hidden="1" x14ac:dyDescent="0.25">
      <c r="F48" s="20">
        <v>4496672066.5299997</v>
      </c>
      <c r="G48" s="71">
        <f>+F48/100000</f>
        <v>44966.720665299996</v>
      </c>
    </row>
    <row r="49" spans="7:7" hidden="1" x14ac:dyDescent="0.25">
      <c r="G49" s="71">
        <f>+G44-G48</f>
        <v>774.06020280000666</v>
      </c>
    </row>
  </sheetData>
  <sortState ref="C19:H30">
    <sortCondition descending="1" ref="H19:H30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0"/>
  <sheetViews>
    <sheetView view="pageBreakPreview" topLeftCell="B1" zoomScale="87" zoomScaleNormal="85" zoomScaleSheetLayoutView="87" workbookViewId="0">
      <selection activeCell="B9" sqref="B9:H9"/>
    </sheetView>
  </sheetViews>
  <sheetFormatPr defaultRowHeight="15.75" x14ac:dyDescent="0.25"/>
  <cols>
    <col min="1" max="1" width="10" style="1" hidden="1" customWidth="1"/>
    <col min="2" max="2" width="7.5703125" style="1" customWidth="1"/>
    <col min="3" max="3" width="58.7109375" style="1" customWidth="1"/>
    <col min="4" max="4" width="15.5703125" style="1" customWidth="1"/>
    <col min="5" max="5" width="18.42578125" style="1" customWidth="1"/>
    <col min="6" max="6" width="18.42578125" style="84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85" hidden="1" customWidth="1"/>
    <col min="12" max="12" width="15.7109375" style="1" customWidth="1"/>
    <col min="13" max="13" width="11.85546875" style="1" bestFit="1" customWidth="1"/>
    <col min="14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5" t="s">
        <v>74</v>
      </c>
      <c r="C7" s="156"/>
      <c r="D7" s="156"/>
      <c r="E7" s="156"/>
      <c r="F7" s="156"/>
      <c r="G7" s="156"/>
      <c r="H7" s="157"/>
      <c r="I7" s="1"/>
      <c r="K7" s="86"/>
      <c r="L7" s="1"/>
    </row>
    <row r="8" spans="1:12" s="4" customFormat="1" ht="15.75" customHeight="1" x14ac:dyDescent="0.25">
      <c r="B8" s="158" t="s">
        <v>101</v>
      </c>
      <c r="C8" s="159"/>
      <c r="D8" s="159"/>
      <c r="E8" s="159"/>
      <c r="F8" s="159"/>
      <c r="G8" s="159"/>
      <c r="H8" s="160"/>
      <c r="I8" s="1"/>
      <c r="K8" s="86"/>
      <c r="L8" s="1"/>
    </row>
    <row r="9" spans="1:12" x14ac:dyDescent="0.25">
      <c r="B9" s="161"/>
      <c r="C9" s="162"/>
      <c r="D9" s="162"/>
      <c r="E9" s="162"/>
      <c r="F9" s="162"/>
      <c r="G9" s="162"/>
      <c r="H9" s="163"/>
    </row>
    <row r="10" spans="1:12" x14ac:dyDescent="0.25">
      <c r="B10" s="6"/>
      <c r="C10" s="7"/>
      <c r="D10" s="8"/>
      <c r="E10" s="8"/>
      <c r="F10" s="87"/>
      <c r="G10" s="10"/>
      <c r="H10" s="88"/>
    </row>
    <row r="11" spans="1:12" s="4" customFormat="1" x14ac:dyDescent="0.25">
      <c r="B11" s="164" t="s">
        <v>2</v>
      </c>
      <c r="C11" s="170" t="s">
        <v>3</v>
      </c>
      <c r="D11" s="170" t="s">
        <v>4</v>
      </c>
      <c r="E11" s="89" t="s">
        <v>5</v>
      </c>
      <c r="F11" s="170" t="s">
        <v>6</v>
      </c>
      <c r="G11" s="90" t="s">
        <v>7</v>
      </c>
      <c r="H11" s="171" t="s">
        <v>8</v>
      </c>
      <c r="I11" s="91"/>
      <c r="J11" s="15"/>
      <c r="K11" s="86"/>
      <c r="L11" s="91"/>
    </row>
    <row r="12" spans="1:12" s="4" customFormat="1" x14ac:dyDescent="0.25">
      <c r="B12" s="164"/>
      <c r="C12" s="170"/>
      <c r="D12" s="170"/>
      <c r="E12" s="89"/>
      <c r="F12" s="170"/>
      <c r="G12" s="90" t="s">
        <v>9</v>
      </c>
      <c r="H12" s="171"/>
      <c r="I12" s="91"/>
      <c r="J12" s="15"/>
      <c r="K12" s="86"/>
      <c r="L12" s="91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tr">
        <f>+$B$7&amp;C15</f>
        <v>IL&amp;FS  Infrastructure Debt Fund Series 2AIL&amp;FS Wind Energy Limited</v>
      </c>
      <c r="B15" s="16">
        <v>1</v>
      </c>
      <c r="C15" s="1" t="s">
        <v>118</v>
      </c>
      <c r="D15" s="77" t="s">
        <v>102</v>
      </c>
      <c r="E15" s="1" t="s">
        <v>68</v>
      </c>
      <c r="F15" s="84">
        <v>338</v>
      </c>
      <c r="G15" s="17">
        <v>4368.6427599999997</v>
      </c>
      <c r="H15" s="92">
        <f>+G15/$G$45</f>
        <v>0.27206857172530319</v>
      </c>
    </row>
    <row r="16" spans="1:12" x14ac:dyDescent="0.25">
      <c r="A16" s="1" t="str">
        <f t="shared" ref="A16:A23" si="0">+$B$7&amp;C16</f>
        <v>IL&amp;FS  Infrastructure Debt Fund Series 2A</v>
      </c>
      <c r="B16" s="16"/>
      <c r="G16" s="17"/>
      <c r="H16" s="92"/>
    </row>
    <row r="17" spans="1:16" x14ac:dyDescent="0.25">
      <c r="A17" s="1" t="str">
        <f t="shared" si="0"/>
        <v>IL&amp;FS  Infrastructure Debt Fund Series 2ADebt Instrument-Privately Placed-Unlisted</v>
      </c>
      <c r="B17" s="16"/>
      <c r="C17" s="19" t="s">
        <v>14</v>
      </c>
      <c r="G17" s="17"/>
      <c r="H17" s="18"/>
    </row>
    <row r="18" spans="1:16" x14ac:dyDescent="0.25">
      <c r="B18" s="16">
        <v>2</v>
      </c>
      <c r="C18" s="1" t="s">
        <v>93</v>
      </c>
      <c r="D18" s="77" t="s">
        <v>104</v>
      </c>
      <c r="E18" s="1" t="s">
        <v>53</v>
      </c>
      <c r="F18" s="84">
        <v>334</v>
      </c>
      <c r="G18" s="17">
        <v>3585.2474400000001</v>
      </c>
      <c r="H18" s="92">
        <f t="shared" ref="H18:H31" si="1">+G18/$G$45</f>
        <v>0.22328059396703787</v>
      </c>
    </row>
    <row r="19" spans="1:16" x14ac:dyDescent="0.25">
      <c r="A19" s="1" t="str">
        <f>+$B$7&amp;" "&amp;C19</f>
        <v>IL&amp;FS  Infrastructure Debt Fund Series 2A Tanglin Developments Limited</v>
      </c>
      <c r="B19" s="16">
        <v>3</v>
      </c>
      <c r="C19" s="1" t="s">
        <v>94</v>
      </c>
      <c r="D19" s="77" t="s">
        <v>114</v>
      </c>
      <c r="E19" s="1" t="s">
        <v>77</v>
      </c>
      <c r="F19" s="84">
        <v>250</v>
      </c>
      <c r="G19" s="17">
        <v>2552.4987099999998</v>
      </c>
      <c r="H19" s="92">
        <f t="shared" si="1"/>
        <v>0.15896348511691508</v>
      </c>
    </row>
    <row r="20" spans="1:16" x14ac:dyDescent="0.25">
      <c r="A20" s="1" t="str">
        <f t="shared" si="0"/>
        <v>IL&amp;FS  Infrastructure Debt Fund Series 2AGHV Hospitality (India) Private Limited</v>
      </c>
      <c r="B20" s="16">
        <v>4</v>
      </c>
      <c r="C20" s="1" t="s">
        <v>119</v>
      </c>
      <c r="D20" s="77" t="s">
        <v>104</v>
      </c>
      <c r="E20" s="1" t="s">
        <v>24</v>
      </c>
      <c r="F20" s="84">
        <v>220</v>
      </c>
      <c r="G20" s="17">
        <v>2243.4133999999999</v>
      </c>
      <c r="H20" s="92">
        <f t="shared" si="1"/>
        <v>0.13971439484958167</v>
      </c>
    </row>
    <row r="21" spans="1:16" x14ac:dyDescent="0.25">
      <c r="A21" s="1" t="str">
        <f t="shared" si="0"/>
        <v>IL&amp;FS  Infrastructure Debt Fund Series 2ATanglin Developments Limited</v>
      </c>
      <c r="B21" s="16">
        <v>5</v>
      </c>
      <c r="C21" s="1" t="s">
        <v>94</v>
      </c>
      <c r="D21" s="77" t="s">
        <v>114</v>
      </c>
      <c r="E21" s="1" t="s">
        <v>78</v>
      </c>
      <c r="F21" s="84">
        <v>90</v>
      </c>
      <c r="G21" s="17">
        <v>918.89954</v>
      </c>
      <c r="H21" s="92">
        <f t="shared" si="1"/>
        <v>5.7226854916110854E-2</v>
      </c>
    </row>
    <row r="22" spans="1:16" x14ac:dyDescent="0.25">
      <c r="A22" s="1" t="str">
        <f t="shared" si="0"/>
        <v>IL&amp;FS  Infrastructure Debt Fund Series 2AKanchanjunga Power Company Private Limited</v>
      </c>
      <c r="B22" s="16">
        <v>6</v>
      </c>
      <c r="C22" s="1" t="s">
        <v>69</v>
      </c>
      <c r="D22" s="77" t="s">
        <v>112</v>
      </c>
      <c r="E22" s="1" t="s">
        <v>91</v>
      </c>
      <c r="F22" s="84">
        <v>90</v>
      </c>
      <c r="G22" s="17">
        <v>900</v>
      </c>
      <c r="H22" s="92">
        <f t="shared" si="1"/>
        <v>5.6049836987076704E-2</v>
      </c>
    </row>
    <row r="23" spans="1:16" x14ac:dyDescent="0.25">
      <c r="A23" s="1" t="str">
        <f t="shared" si="0"/>
        <v>IL&amp;FS  Infrastructure Debt Fund Series 2AJanaadhar (India) Private Limited</v>
      </c>
      <c r="B23" s="16">
        <v>7</v>
      </c>
      <c r="C23" s="1" t="s">
        <v>95</v>
      </c>
      <c r="D23" s="77" t="s">
        <v>115</v>
      </c>
      <c r="E23" s="1" t="s">
        <v>75</v>
      </c>
      <c r="F23" s="84">
        <v>60</v>
      </c>
      <c r="G23" s="17">
        <v>600</v>
      </c>
      <c r="H23" s="92">
        <f t="shared" si="1"/>
        <v>3.7366557991384469E-2</v>
      </c>
    </row>
    <row r="24" spans="1:16" x14ac:dyDescent="0.25">
      <c r="A24" s="1" t="str">
        <f>+$B$7&amp;C24</f>
        <v>IL&amp;FS  Infrastructure Debt Fund Series 2AJanaadhar (India) Private Limited</v>
      </c>
      <c r="B24" s="16">
        <v>8</v>
      </c>
      <c r="C24" s="1" t="s">
        <v>95</v>
      </c>
      <c r="D24" s="77" t="s">
        <v>115</v>
      </c>
      <c r="E24" s="1" t="s">
        <v>76</v>
      </c>
      <c r="F24" s="84">
        <v>25</v>
      </c>
      <c r="G24" s="17">
        <v>250</v>
      </c>
      <c r="H24" s="92">
        <f t="shared" si="1"/>
        <v>1.5569399163076862E-2</v>
      </c>
    </row>
    <row r="25" spans="1:16" x14ac:dyDescent="0.25">
      <c r="A25" s="1" t="str">
        <f>+$B$7&amp;C25</f>
        <v>IL&amp;FS  Infrastructure Debt Fund Series 2AKaynes Technology India Private Limited</v>
      </c>
      <c r="B25" s="16">
        <v>9</v>
      </c>
      <c r="C25" s="1" t="s">
        <v>79</v>
      </c>
      <c r="D25" s="77" t="s">
        <v>116</v>
      </c>
      <c r="E25" s="1" t="s">
        <v>80</v>
      </c>
      <c r="F25" s="84">
        <v>200</v>
      </c>
      <c r="G25" s="17">
        <v>202.46575000000001</v>
      </c>
      <c r="H25" s="92">
        <f t="shared" si="1"/>
        <v>1.2609080314406919E-2</v>
      </c>
    </row>
    <row r="26" spans="1:16" x14ac:dyDescent="0.25">
      <c r="A26" s="1" t="str">
        <f>+$B$7&amp;C26</f>
        <v>IL&amp;FS  Infrastructure Debt Fund Series 2ABhilangana Hydro Power Limited</v>
      </c>
      <c r="B26" s="16">
        <v>10</v>
      </c>
      <c r="C26" s="1" t="s">
        <v>17</v>
      </c>
      <c r="D26" s="77" t="s">
        <v>106</v>
      </c>
      <c r="E26" s="1" t="s">
        <v>21</v>
      </c>
      <c r="F26" s="84">
        <v>8</v>
      </c>
      <c r="G26" s="17">
        <v>80</v>
      </c>
      <c r="H26" s="92">
        <f t="shared" si="1"/>
        <v>4.9822077321845957E-3</v>
      </c>
    </row>
    <row r="27" spans="1:16" x14ac:dyDescent="0.25">
      <c r="A27" s="1" t="str">
        <f>+$B$7&amp;C27</f>
        <v>IL&amp;FS  Infrastructure Debt Fund Series 2ABhilangana Hydro Power Limited</v>
      </c>
      <c r="B27" s="16">
        <v>11</v>
      </c>
      <c r="C27" s="1" t="s">
        <v>17</v>
      </c>
      <c r="D27" s="77" t="s">
        <v>106</v>
      </c>
      <c r="E27" s="1" t="s">
        <v>19</v>
      </c>
      <c r="F27" s="84">
        <v>8</v>
      </c>
      <c r="G27" s="17">
        <v>80</v>
      </c>
      <c r="H27" s="92">
        <f t="shared" si="1"/>
        <v>4.9822077321845957E-3</v>
      </c>
    </row>
    <row r="28" spans="1:16" x14ac:dyDescent="0.25">
      <c r="A28" s="1" t="str">
        <f>+$B$7&amp;C28</f>
        <v>IL&amp;FS  Infrastructure Debt Fund Series 2ABhilangana Hydro Power Limited</v>
      </c>
      <c r="B28" s="16">
        <v>12</v>
      </c>
      <c r="C28" s="1" t="s">
        <v>17</v>
      </c>
      <c r="D28" s="77" t="s">
        <v>106</v>
      </c>
      <c r="E28" s="1" t="s">
        <v>18</v>
      </c>
      <c r="F28" s="84">
        <v>8</v>
      </c>
      <c r="G28" s="17">
        <v>80</v>
      </c>
      <c r="H28" s="92">
        <f t="shared" si="1"/>
        <v>4.9822077321845957E-3</v>
      </c>
    </row>
    <row r="29" spans="1:16" x14ac:dyDescent="0.25">
      <c r="B29" s="16">
        <v>13</v>
      </c>
      <c r="C29" s="1" t="s">
        <v>59</v>
      </c>
      <c r="D29" s="77" t="s">
        <v>104</v>
      </c>
      <c r="E29" s="1" t="s">
        <v>98</v>
      </c>
      <c r="F29" s="84">
        <v>7</v>
      </c>
      <c r="G29" s="17">
        <v>70</v>
      </c>
      <c r="H29" s="92">
        <f t="shared" si="1"/>
        <v>4.3594317656615216E-3</v>
      </c>
    </row>
    <row r="30" spans="1:16" x14ac:dyDescent="0.25">
      <c r="B30" s="16">
        <v>14</v>
      </c>
      <c r="C30" s="1" t="s">
        <v>121</v>
      </c>
      <c r="D30" s="77" t="s">
        <v>107</v>
      </c>
      <c r="E30" s="1" t="s">
        <v>89</v>
      </c>
      <c r="F30" s="84">
        <v>6</v>
      </c>
      <c r="G30" s="17">
        <v>59.987270000000002</v>
      </c>
      <c r="H30" s="92">
        <f t="shared" si="1"/>
        <v>3.7358630053330633E-3</v>
      </c>
    </row>
    <row r="31" spans="1:16" x14ac:dyDescent="0.25">
      <c r="B31" s="16">
        <v>15</v>
      </c>
      <c r="C31" s="1" t="s">
        <v>93</v>
      </c>
      <c r="D31" s="77" t="s">
        <v>104</v>
      </c>
      <c r="E31" s="1" t="s">
        <v>45</v>
      </c>
      <c r="F31" s="84">
        <v>5</v>
      </c>
      <c r="G31" s="17">
        <v>53.600110000000001</v>
      </c>
      <c r="H31" s="92">
        <f t="shared" si="1"/>
        <v>3.3380860310993112E-3</v>
      </c>
    </row>
    <row r="32" spans="1:16" s="4" customFormat="1" x14ac:dyDescent="0.25">
      <c r="B32" s="22"/>
      <c r="C32" s="25" t="s">
        <v>28</v>
      </c>
      <c r="D32" s="25"/>
      <c r="E32" s="25"/>
      <c r="F32" s="25"/>
      <c r="G32" s="26">
        <f>SUM(G15:G31)</f>
        <v>16044.754979999998</v>
      </c>
      <c r="H32" s="93">
        <f>SUM(H15:H31)</f>
        <v>0.99922877902954133</v>
      </c>
      <c r="I32" s="28"/>
      <c r="K32" s="86"/>
      <c r="L32" s="1"/>
      <c r="M32" s="94"/>
      <c r="N32" s="30"/>
      <c r="P32" s="30"/>
    </row>
    <row r="33" spans="2:13" x14ac:dyDescent="0.25">
      <c r="B33" s="16"/>
      <c r="C33" s="28"/>
      <c r="D33" s="28"/>
      <c r="E33" s="28"/>
      <c r="F33" s="28"/>
      <c r="G33" s="31"/>
      <c r="H33" s="95"/>
      <c r="I33" s="28"/>
    </row>
    <row r="34" spans="2:13" x14ac:dyDescent="0.25">
      <c r="B34" s="16"/>
      <c r="C34" s="19" t="s">
        <v>29</v>
      </c>
      <c r="G34" s="17"/>
      <c r="H34" s="18"/>
    </row>
    <row r="35" spans="2:13" x14ac:dyDescent="0.25">
      <c r="B35" s="16"/>
      <c r="C35" s="4" t="s">
        <v>30</v>
      </c>
      <c r="D35" s="96"/>
      <c r="E35" s="96"/>
      <c r="F35" s="96"/>
      <c r="G35" s="17">
        <v>0</v>
      </c>
      <c r="H35" s="92">
        <f>+G35/$G$45</f>
        <v>0</v>
      </c>
      <c r="J35" s="54" t="s">
        <v>60</v>
      </c>
      <c r="K35" s="97" t="s">
        <v>61</v>
      </c>
    </row>
    <row r="36" spans="2:13" s="4" customFormat="1" x14ac:dyDescent="0.25">
      <c r="B36" s="22"/>
      <c r="C36" s="25" t="s">
        <v>28</v>
      </c>
      <c r="D36" s="25"/>
      <c r="E36" s="25"/>
      <c r="F36" s="25"/>
      <c r="G36" s="98">
        <f>SUM(G35)</f>
        <v>0</v>
      </c>
      <c r="H36" s="93">
        <f>SUM(H35)</f>
        <v>0</v>
      </c>
      <c r="I36" s="28"/>
      <c r="K36" s="86"/>
      <c r="L36" s="1"/>
    </row>
    <row r="37" spans="2:13" x14ac:dyDescent="0.25">
      <c r="B37" s="16"/>
      <c r="G37" s="17"/>
      <c r="H37" s="18"/>
    </row>
    <row r="38" spans="2:13" x14ac:dyDescent="0.25">
      <c r="B38" s="16"/>
      <c r="C38" s="19" t="s">
        <v>31</v>
      </c>
      <c r="G38" s="17">
        <v>4.5</v>
      </c>
      <c r="H38" s="92">
        <f>+G38/$G$45</f>
        <v>2.8024918493538351E-4</v>
      </c>
    </row>
    <row r="39" spans="2:13" s="4" customFormat="1" x14ac:dyDescent="0.25">
      <c r="B39" s="22"/>
      <c r="C39" s="25" t="s">
        <v>28</v>
      </c>
      <c r="D39" s="25"/>
      <c r="E39" s="25"/>
      <c r="F39" s="25"/>
      <c r="G39" s="26">
        <f>SUM(G38)</f>
        <v>4.5</v>
      </c>
      <c r="H39" s="69">
        <f>SUM(H38)</f>
        <v>2.8024918493538351E-4</v>
      </c>
      <c r="I39" s="28"/>
      <c r="K39" s="86"/>
      <c r="L39" s="1"/>
    </row>
    <row r="40" spans="2:13" x14ac:dyDescent="0.25">
      <c r="B40" s="16"/>
      <c r="G40" s="17"/>
      <c r="H40" s="18"/>
    </row>
    <row r="41" spans="2:13" x14ac:dyDescent="0.25">
      <c r="B41" s="16"/>
      <c r="C41" s="19" t="s">
        <v>32</v>
      </c>
      <c r="G41" s="17"/>
      <c r="H41" s="18"/>
    </row>
    <row r="42" spans="2:13" x14ac:dyDescent="0.25">
      <c r="B42" s="16">
        <v>1</v>
      </c>
      <c r="C42" s="1" t="s">
        <v>65</v>
      </c>
      <c r="G42" s="17">
        <v>-21.986484300000001</v>
      </c>
      <c r="H42" s="92">
        <f>+G42/$G$45</f>
        <v>-1.3692654010376904E-3</v>
      </c>
    </row>
    <row r="43" spans="2:13" x14ac:dyDescent="0.25">
      <c r="B43" s="16">
        <v>2</v>
      </c>
      <c r="C43" s="1" t="s">
        <v>34</v>
      </c>
      <c r="G43" s="17">
        <f>+G45-G39-G42-G36-G32</f>
        <v>29.870086300001276</v>
      </c>
      <c r="H43" s="92">
        <f>+G43/$G$45</f>
        <v>1.8602371865610941E-3</v>
      </c>
    </row>
    <row r="44" spans="2:13" s="4" customFormat="1" x14ac:dyDescent="0.25">
      <c r="B44" s="22"/>
      <c r="C44" s="25" t="s">
        <v>28</v>
      </c>
      <c r="D44" s="25"/>
      <c r="E44" s="25"/>
      <c r="F44" s="25"/>
      <c r="G44" s="99">
        <f>SUM(G42:G43)</f>
        <v>7.8836020000012752</v>
      </c>
      <c r="H44" s="70">
        <f>SUM(H42:H43)</f>
        <v>4.9097178552340369E-4</v>
      </c>
      <c r="I44" s="28"/>
      <c r="K44" s="86"/>
      <c r="L44" s="1"/>
    </row>
    <row r="45" spans="2:13" s="4" customFormat="1" x14ac:dyDescent="0.25">
      <c r="B45" s="22"/>
      <c r="C45" s="40" t="s">
        <v>35</v>
      </c>
      <c r="D45" s="40"/>
      <c r="E45" s="40"/>
      <c r="F45" s="40"/>
      <c r="G45" s="41">
        <v>16057.138582</v>
      </c>
      <c r="H45" s="100">
        <f>+H32+H36+H39+H44</f>
        <v>1.0000000000000002</v>
      </c>
      <c r="I45" s="43"/>
      <c r="K45" s="86"/>
      <c r="L45" s="1"/>
      <c r="M45" s="94"/>
    </row>
    <row r="46" spans="2:13" x14ac:dyDescent="0.25">
      <c r="B46" s="16"/>
      <c r="C46" s="43"/>
      <c r="D46" s="43"/>
      <c r="E46" s="43"/>
      <c r="F46" s="43"/>
      <c r="G46" s="44"/>
      <c r="H46" s="101"/>
      <c r="I46" s="43"/>
      <c r="M46" s="78"/>
    </row>
    <row r="47" spans="2:13" x14ac:dyDescent="0.25">
      <c r="B47" s="16"/>
      <c r="C47" s="46" t="s">
        <v>36</v>
      </c>
      <c r="G47" s="21"/>
      <c r="H47" s="47"/>
    </row>
    <row r="49" spans="6:7" hidden="1" x14ac:dyDescent="0.25">
      <c r="F49" s="102">
        <v>1576757819.9200001</v>
      </c>
      <c r="G49" s="21">
        <f>+F49/100000</f>
        <v>15767.578199200001</v>
      </c>
    </row>
    <row r="50" spans="6:7" hidden="1" x14ac:dyDescent="0.25">
      <c r="G50" s="21">
        <f>+G45-G49</f>
        <v>289.56038279999848</v>
      </c>
    </row>
  </sheetData>
  <sortState ref="C18:H31">
    <sortCondition descending="1" ref="H18:H31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view="pageBreakPreview" topLeftCell="B13" zoomScale="88" zoomScaleNormal="85" zoomScaleSheetLayoutView="88" workbookViewId="0">
      <selection activeCell="B8" sqref="B8:H8"/>
    </sheetView>
  </sheetViews>
  <sheetFormatPr defaultRowHeight="15.75" x14ac:dyDescent="0.2"/>
  <cols>
    <col min="1" max="1" width="12" style="103" hidden="1" customWidth="1"/>
    <col min="2" max="2" width="7.5703125" style="103" customWidth="1"/>
    <col min="3" max="3" width="58.140625" style="103" customWidth="1"/>
    <col min="4" max="4" width="15.42578125" style="103" customWidth="1"/>
    <col min="5" max="5" width="17.28515625" style="103" customWidth="1"/>
    <col min="6" max="6" width="10.7109375" style="103" customWidth="1"/>
    <col min="7" max="7" width="16.85546875" style="103" customWidth="1"/>
    <col min="8" max="8" width="14.7109375" style="103" customWidth="1"/>
    <col min="9" max="9" width="14.5703125" style="103" customWidth="1"/>
    <col min="10" max="10" width="17.42578125" style="103" hidden="1" customWidth="1"/>
    <col min="11" max="11" width="9.140625" style="105" hidden="1" customWidth="1"/>
    <col min="12" max="14" width="15.140625" style="103" hidden="1" customWidth="1"/>
    <col min="15" max="16" width="0" style="103" hidden="1" customWidth="1"/>
    <col min="17" max="17" width="12.140625" style="103" bestFit="1" customWidth="1"/>
    <col min="18" max="18" width="10.7109375" style="103" bestFit="1" customWidth="1"/>
    <col min="19" max="20" width="9.28515625" style="103" bestFit="1" customWidth="1"/>
    <col min="21" max="16384" width="9.140625" style="103"/>
  </cols>
  <sheetData>
    <row r="1" spans="1:12" x14ac:dyDescent="0.2">
      <c r="F1" s="104"/>
    </row>
    <row r="2" spans="1:12" x14ac:dyDescent="0.2">
      <c r="F2" s="104"/>
    </row>
    <row r="3" spans="1:12" x14ac:dyDescent="0.2">
      <c r="F3" s="104"/>
    </row>
    <row r="4" spans="1:12" x14ac:dyDescent="0.2">
      <c r="F4" s="104"/>
    </row>
    <row r="5" spans="1:12" x14ac:dyDescent="0.2">
      <c r="B5" s="103" t="s">
        <v>0</v>
      </c>
      <c r="F5" s="104"/>
    </row>
    <row r="6" spans="1:12" s="106" customFormat="1" ht="15.75" customHeight="1" x14ac:dyDescent="0.2">
      <c r="B6" s="155" t="s">
        <v>81</v>
      </c>
      <c r="C6" s="156"/>
      <c r="D6" s="156"/>
      <c r="E6" s="156"/>
      <c r="F6" s="156"/>
      <c r="G6" s="156"/>
      <c r="H6" s="157"/>
      <c r="I6" s="103"/>
      <c r="K6" s="107"/>
      <c r="L6" s="103"/>
    </row>
    <row r="7" spans="1:12" s="106" customFormat="1" ht="15.75" customHeight="1" x14ac:dyDescent="0.2">
      <c r="B7" s="158" t="s">
        <v>101</v>
      </c>
      <c r="C7" s="159"/>
      <c r="D7" s="159"/>
      <c r="E7" s="159"/>
      <c r="F7" s="159"/>
      <c r="G7" s="159"/>
      <c r="H7" s="160"/>
      <c r="I7" s="103"/>
      <c r="K7" s="107"/>
      <c r="L7" s="103"/>
    </row>
    <row r="8" spans="1:12" x14ac:dyDescent="0.2">
      <c r="B8" s="172"/>
      <c r="C8" s="173"/>
      <c r="D8" s="173"/>
      <c r="E8" s="173"/>
      <c r="F8" s="173"/>
      <c r="G8" s="173"/>
      <c r="H8" s="174"/>
      <c r="J8" s="54"/>
      <c r="K8" s="97"/>
    </row>
    <row r="9" spans="1:12" x14ac:dyDescent="0.2">
      <c r="B9" s="108"/>
      <c r="C9" s="109"/>
      <c r="D9" s="109"/>
      <c r="E9" s="109"/>
      <c r="F9" s="109"/>
      <c r="G9" s="109"/>
      <c r="H9" s="110"/>
      <c r="J9" s="54"/>
      <c r="K9" s="97"/>
    </row>
    <row r="10" spans="1:12" s="106" customFormat="1" ht="15.75" customHeight="1" x14ac:dyDescent="0.2">
      <c r="B10" s="164" t="s">
        <v>2</v>
      </c>
      <c r="C10" s="170" t="s">
        <v>3</v>
      </c>
      <c r="D10" s="170" t="s">
        <v>4</v>
      </c>
      <c r="E10" s="89" t="s">
        <v>5</v>
      </c>
      <c r="F10" s="170" t="s">
        <v>6</v>
      </c>
      <c r="G10" s="90" t="s">
        <v>7</v>
      </c>
      <c r="H10" s="171" t="s">
        <v>8</v>
      </c>
      <c r="I10" s="91"/>
      <c r="J10" s="111"/>
      <c r="K10" s="107"/>
      <c r="L10" s="91"/>
    </row>
    <row r="11" spans="1:12" x14ac:dyDescent="0.2">
      <c r="B11" s="164"/>
      <c r="C11" s="170"/>
      <c r="D11" s="170"/>
      <c r="E11" s="89"/>
      <c r="F11" s="170"/>
      <c r="G11" s="90" t="s">
        <v>9</v>
      </c>
      <c r="H11" s="171"/>
      <c r="J11" s="112"/>
    </row>
    <row r="12" spans="1:12" x14ac:dyDescent="0.2">
      <c r="B12" s="113"/>
      <c r="C12" s="114"/>
      <c r="D12" s="114"/>
      <c r="E12" s="114"/>
      <c r="F12" s="114"/>
      <c r="G12" s="115"/>
      <c r="H12" s="116"/>
      <c r="J12" s="112"/>
    </row>
    <row r="13" spans="1:12" x14ac:dyDescent="0.25">
      <c r="B13" s="117"/>
      <c r="C13" s="19" t="s">
        <v>10</v>
      </c>
      <c r="G13" s="118"/>
      <c r="H13" s="92"/>
    </row>
    <row r="14" spans="1:12" x14ac:dyDescent="0.25">
      <c r="A14" s="103" t="str">
        <f>+$B$6&amp;C14</f>
        <v>IL&amp;FS  Infrastructure Debt Fund Series 2BIL&amp;FS Wind Energy Limited</v>
      </c>
      <c r="B14" s="117">
        <v>1</v>
      </c>
      <c r="C14" s="103" t="s">
        <v>118</v>
      </c>
      <c r="D14" s="77" t="s">
        <v>102</v>
      </c>
      <c r="E14" s="1" t="s">
        <v>68</v>
      </c>
      <c r="F14" s="119">
        <v>206</v>
      </c>
      <c r="G14" s="119">
        <v>2662.5455900000002</v>
      </c>
      <c r="H14" s="92">
        <f>+G14/$G$46</f>
        <v>0.1212455966681473</v>
      </c>
    </row>
    <row r="15" spans="1:12" x14ac:dyDescent="0.25">
      <c r="A15" s="103" t="str">
        <f t="shared" ref="A15:A31" si="0">+$B$6&amp;C15</f>
        <v>IL&amp;FS  Infrastructure Debt Fund Series 2BIL&amp;FS Solar Power Limited</v>
      </c>
      <c r="B15" s="117">
        <v>2</v>
      </c>
      <c r="C15" s="103" t="s">
        <v>122</v>
      </c>
      <c r="D15" s="77" t="s">
        <v>109</v>
      </c>
      <c r="E15" s="1" t="s">
        <v>39</v>
      </c>
      <c r="F15" s="119">
        <v>17</v>
      </c>
      <c r="G15" s="119">
        <v>188.94685000000001</v>
      </c>
      <c r="H15" s="92">
        <f t="shared" ref="H15" si="1">+G15/$G$46</f>
        <v>8.6041619917640276E-3</v>
      </c>
    </row>
    <row r="16" spans="1:12" x14ac:dyDescent="0.25">
      <c r="A16" s="103" t="str">
        <f t="shared" si="0"/>
        <v>IL&amp;FS  Infrastructure Debt Fund Series 2B</v>
      </c>
      <c r="B16" s="117"/>
      <c r="D16" s="1"/>
      <c r="E16" s="1"/>
      <c r="F16" s="119"/>
      <c r="G16" s="118"/>
      <c r="H16" s="92"/>
    </row>
    <row r="17" spans="1:17" x14ac:dyDescent="0.25">
      <c r="A17" s="103" t="str">
        <f t="shared" si="0"/>
        <v>IL&amp;FS  Infrastructure Debt Fund Series 2BDebt Instrument-Privately Placed-Unlisted</v>
      </c>
      <c r="B17" s="117"/>
      <c r="C17" s="19" t="s">
        <v>14</v>
      </c>
      <c r="D17" s="1"/>
      <c r="E17" s="1"/>
      <c r="F17" s="119"/>
      <c r="G17" s="118"/>
      <c r="H17" s="92"/>
    </row>
    <row r="18" spans="1:17" x14ac:dyDescent="0.25">
      <c r="B18" s="117">
        <v>3</v>
      </c>
      <c r="C18" s="103" t="s">
        <v>22</v>
      </c>
      <c r="D18" s="77" t="s">
        <v>104</v>
      </c>
      <c r="E18" s="1" t="s">
        <v>23</v>
      </c>
      <c r="F18" s="119">
        <v>396100</v>
      </c>
      <c r="G18" s="119">
        <v>3961</v>
      </c>
      <c r="H18" s="92">
        <f t="shared" ref="H18:H32" si="2">+G18/$G$46</f>
        <v>0.1803739286967595</v>
      </c>
    </row>
    <row r="19" spans="1:17" x14ac:dyDescent="0.25">
      <c r="A19" s="103" t="str">
        <f t="shared" si="0"/>
        <v>IL&amp;FS  Infrastructure Debt Fund Series 2BTime Technoplast Limited</v>
      </c>
      <c r="B19" s="117">
        <v>4</v>
      </c>
      <c r="C19" s="103" t="s">
        <v>26</v>
      </c>
      <c r="D19" s="77" t="s">
        <v>111</v>
      </c>
      <c r="E19" s="1" t="s">
        <v>100</v>
      </c>
      <c r="F19" s="119">
        <v>1</v>
      </c>
      <c r="G19" s="119">
        <v>3830.9041099999999</v>
      </c>
      <c r="H19" s="92">
        <f t="shared" si="2"/>
        <v>0.17444969067944027</v>
      </c>
    </row>
    <row r="20" spans="1:17" x14ac:dyDescent="0.25">
      <c r="A20" s="103" t="str">
        <f t="shared" si="0"/>
        <v>IL&amp;FS  Infrastructure Debt Fund Series 2BTanglin Developments Limited</v>
      </c>
      <c r="B20" s="117">
        <v>5</v>
      </c>
      <c r="C20" s="103" t="s">
        <v>94</v>
      </c>
      <c r="D20" s="77" t="s">
        <v>114</v>
      </c>
      <c r="E20" s="1" t="s">
        <v>77</v>
      </c>
      <c r="F20" s="119">
        <v>170</v>
      </c>
      <c r="G20" s="119">
        <v>1735.69912</v>
      </c>
      <c r="H20" s="92">
        <f t="shared" si="2"/>
        <v>7.9039350999724367E-2</v>
      </c>
    </row>
    <row r="21" spans="1:17" x14ac:dyDescent="0.25">
      <c r="A21" s="103" t="str">
        <f t="shared" si="0"/>
        <v>IL&amp;FS  Infrastructure Debt Fund Series 2BElectrolsteel Casting Ltd</v>
      </c>
      <c r="B21" s="117">
        <v>6</v>
      </c>
      <c r="C21" s="103" t="s">
        <v>97</v>
      </c>
      <c r="D21" s="77" t="s">
        <v>113</v>
      </c>
      <c r="E21" s="1" t="s">
        <v>73</v>
      </c>
      <c r="F21" s="119">
        <v>18</v>
      </c>
      <c r="G21" s="119">
        <v>1635.6452099999999</v>
      </c>
      <c r="H21" s="92">
        <f t="shared" si="2"/>
        <v>7.4483148821443121E-2</v>
      </c>
    </row>
    <row r="22" spans="1:17" x14ac:dyDescent="0.25">
      <c r="A22" s="103" t="str">
        <f>+$B$6&amp;" "&amp;C22</f>
        <v>IL&amp;FS  Infrastructure Debt Fund Series 2B Tanglin Developments Limited</v>
      </c>
      <c r="B22" s="117">
        <v>7</v>
      </c>
      <c r="C22" s="103" t="s">
        <v>94</v>
      </c>
      <c r="D22" s="77" t="s">
        <v>114</v>
      </c>
      <c r="E22" s="1" t="s">
        <v>78</v>
      </c>
      <c r="F22" s="119">
        <v>160</v>
      </c>
      <c r="G22" s="119">
        <v>1633.59914</v>
      </c>
      <c r="H22" s="92">
        <f t="shared" si="2"/>
        <v>7.4389975965020866E-2</v>
      </c>
    </row>
    <row r="23" spans="1:17" x14ac:dyDescent="0.25">
      <c r="A23" s="103" t="str">
        <f t="shared" si="0"/>
        <v>IL&amp;FS  Infrastructure Debt Fund Series 2BGHV Hospitality (India) Private Limited</v>
      </c>
      <c r="B23" s="117">
        <v>8</v>
      </c>
      <c r="C23" s="103" t="s">
        <v>119</v>
      </c>
      <c r="D23" s="77" t="s">
        <v>104</v>
      </c>
      <c r="E23" s="1" t="s">
        <v>24</v>
      </c>
      <c r="F23" s="119">
        <v>130</v>
      </c>
      <c r="G23" s="119">
        <v>1325.6534099999999</v>
      </c>
      <c r="H23" s="92">
        <f t="shared" si="2"/>
        <v>6.0366905743992949E-2</v>
      </c>
    </row>
    <row r="24" spans="1:17" x14ac:dyDescent="0.25">
      <c r="A24" s="103" t="str">
        <f t="shared" si="0"/>
        <v>IL&amp;FS  Infrastructure Debt Fund Series 2BKaynes Technology India Private Limited</v>
      </c>
      <c r="B24" s="117">
        <v>9</v>
      </c>
      <c r="C24" s="103" t="s">
        <v>79</v>
      </c>
      <c r="D24" s="77" t="s">
        <v>116</v>
      </c>
      <c r="E24" s="1" t="s">
        <v>80</v>
      </c>
      <c r="F24" s="119">
        <v>1300</v>
      </c>
      <c r="G24" s="119">
        <v>1316.0273999999999</v>
      </c>
      <c r="H24" s="92">
        <f t="shared" si="2"/>
        <v>5.9928561578031246E-2</v>
      </c>
    </row>
    <row r="25" spans="1:17" x14ac:dyDescent="0.25">
      <c r="A25" s="103" t="str">
        <f t="shared" si="0"/>
        <v>IL&amp;FS  Infrastructure Debt Fund Series 2BAMRI Hospital Limited</v>
      </c>
      <c r="B25" s="117">
        <v>10</v>
      </c>
      <c r="C25" s="103" t="s">
        <v>121</v>
      </c>
      <c r="D25" s="77" t="s">
        <v>107</v>
      </c>
      <c r="E25" s="1" t="s">
        <v>82</v>
      </c>
      <c r="F25" s="119">
        <v>84</v>
      </c>
      <c r="G25" s="119">
        <v>839.82164999999998</v>
      </c>
      <c r="H25" s="92">
        <f t="shared" si="2"/>
        <v>3.8243355318125449E-2</v>
      </c>
      <c r="Q25" s="118"/>
    </row>
    <row r="26" spans="1:17" x14ac:dyDescent="0.25">
      <c r="A26" s="103" t="str">
        <f t="shared" si="0"/>
        <v>IL&amp;FS  Infrastructure Debt Fund Series 2BBabcock Borsing Limited</v>
      </c>
      <c r="B26" s="117">
        <v>11</v>
      </c>
      <c r="C26" s="103" t="s">
        <v>93</v>
      </c>
      <c r="D26" s="77" t="s">
        <v>104</v>
      </c>
      <c r="E26" s="1" t="s">
        <v>53</v>
      </c>
      <c r="F26" s="119">
        <v>68</v>
      </c>
      <c r="G26" s="119">
        <v>729.93061999999998</v>
      </c>
      <c r="H26" s="92">
        <f t="shared" si="2"/>
        <v>3.3239195558056413E-2</v>
      </c>
      <c r="Q26" s="118"/>
    </row>
    <row r="27" spans="1:17" x14ac:dyDescent="0.25">
      <c r="A27" s="103" t="str">
        <f t="shared" si="0"/>
        <v>IL&amp;FS  Infrastructure Debt Fund Series 2BBabcock Borsing Limited</v>
      </c>
      <c r="B27" s="117">
        <v>12</v>
      </c>
      <c r="C27" s="103" t="s">
        <v>93</v>
      </c>
      <c r="D27" s="77" t="s">
        <v>104</v>
      </c>
      <c r="E27" s="1" t="s">
        <v>45</v>
      </c>
      <c r="F27" s="119">
        <v>60</v>
      </c>
      <c r="G27" s="119">
        <v>643.20137</v>
      </c>
      <c r="H27" s="92">
        <f t="shared" si="2"/>
        <v>2.9289764718515028E-2</v>
      </c>
      <c r="Q27" s="118"/>
    </row>
    <row r="28" spans="1:17" x14ac:dyDescent="0.25">
      <c r="A28" s="103" t="str">
        <f t="shared" si="0"/>
        <v>IL&amp;FS  Infrastructure Debt Fund Series 2BJanaadhar (India) Private Limited</v>
      </c>
      <c r="B28" s="117">
        <v>13</v>
      </c>
      <c r="C28" s="103" t="s">
        <v>95</v>
      </c>
      <c r="D28" s="77" t="s">
        <v>115</v>
      </c>
      <c r="E28" s="1" t="s">
        <v>75</v>
      </c>
      <c r="F28" s="119">
        <v>60</v>
      </c>
      <c r="G28" s="119">
        <v>600</v>
      </c>
      <c r="H28" s="92">
        <f t="shared" si="2"/>
        <v>2.7322483518822441E-2</v>
      </c>
      <c r="Q28" s="118"/>
    </row>
    <row r="29" spans="1:17" x14ac:dyDescent="0.25">
      <c r="A29" s="103" t="str">
        <f t="shared" si="0"/>
        <v>IL&amp;FS  Infrastructure Debt Fund Series 2BWilliamson Magor &amp; Co. Limited</v>
      </c>
      <c r="B29" s="117">
        <v>14</v>
      </c>
      <c r="C29" s="103" t="s">
        <v>59</v>
      </c>
      <c r="D29" s="77" t="s">
        <v>104</v>
      </c>
      <c r="E29" s="1" t="s">
        <v>98</v>
      </c>
      <c r="F29" s="119">
        <v>20</v>
      </c>
      <c r="G29" s="119">
        <v>202.21917999999999</v>
      </c>
      <c r="H29" s="92">
        <f t="shared" si="2"/>
        <v>9.2085503545663149E-3</v>
      </c>
      <c r="Q29" s="118"/>
    </row>
    <row r="30" spans="1:17" x14ac:dyDescent="0.25">
      <c r="B30" s="117">
        <v>15</v>
      </c>
      <c r="C30" s="103" t="s">
        <v>69</v>
      </c>
      <c r="D30" s="77" t="s">
        <v>112</v>
      </c>
      <c r="E30" s="1" t="s">
        <v>83</v>
      </c>
      <c r="F30" s="119">
        <v>20</v>
      </c>
      <c r="G30" s="119">
        <v>200</v>
      </c>
      <c r="H30" s="92">
        <f t="shared" si="2"/>
        <v>9.1074945062741483E-3</v>
      </c>
      <c r="Q30" s="118"/>
    </row>
    <row r="31" spans="1:17" x14ac:dyDescent="0.25">
      <c r="A31" s="103" t="str">
        <f t="shared" si="0"/>
        <v>IL&amp;FS  Infrastructure Debt Fund Series 2BBhilangana Hydro Power Limited</v>
      </c>
      <c r="B31" s="117">
        <v>16</v>
      </c>
      <c r="C31" s="103" t="s">
        <v>17</v>
      </c>
      <c r="D31" s="77" t="s">
        <v>106</v>
      </c>
      <c r="E31" s="1" t="s">
        <v>18</v>
      </c>
      <c r="F31" s="119">
        <v>19</v>
      </c>
      <c r="G31" s="119">
        <v>190</v>
      </c>
      <c r="H31" s="92">
        <f t="shared" si="2"/>
        <v>8.6521197809604402E-3</v>
      </c>
      <c r="Q31" s="118"/>
    </row>
    <row r="32" spans="1:17" x14ac:dyDescent="0.25">
      <c r="B32" s="117">
        <v>17</v>
      </c>
      <c r="C32" s="103" t="s">
        <v>17</v>
      </c>
      <c r="D32" s="77" t="s">
        <v>106</v>
      </c>
      <c r="E32" s="1" t="s">
        <v>19</v>
      </c>
      <c r="F32" s="119">
        <v>16</v>
      </c>
      <c r="G32" s="119">
        <v>160</v>
      </c>
      <c r="H32" s="92">
        <f t="shared" si="2"/>
        <v>7.2859956050193185E-3</v>
      </c>
      <c r="Q32" s="118"/>
    </row>
    <row r="33" spans="2:21" x14ac:dyDescent="0.25">
      <c r="B33" s="117"/>
      <c r="C33" s="25" t="s">
        <v>28</v>
      </c>
      <c r="D33" s="25"/>
      <c r="E33" s="25"/>
      <c r="F33" s="25"/>
      <c r="G33" s="26">
        <f>SUM(G14:G32)</f>
        <v>21855.193649999997</v>
      </c>
      <c r="H33" s="93">
        <f>SUM(H14:H32)</f>
        <v>0.99523028050466344</v>
      </c>
      <c r="I33" s="120"/>
      <c r="R33" s="121"/>
      <c r="S33" s="119"/>
      <c r="T33" s="119"/>
      <c r="U33" s="119"/>
    </row>
    <row r="34" spans="2:21" x14ac:dyDescent="0.2">
      <c r="B34" s="117"/>
      <c r="C34" s="120"/>
      <c r="D34" s="120"/>
      <c r="E34" s="120"/>
      <c r="F34" s="120"/>
      <c r="G34" s="122"/>
      <c r="H34" s="123"/>
      <c r="I34" s="120"/>
    </row>
    <row r="35" spans="2:21" x14ac:dyDescent="0.25">
      <c r="B35" s="117"/>
      <c r="C35" s="19" t="s">
        <v>29</v>
      </c>
      <c r="G35" s="118"/>
      <c r="H35" s="92"/>
      <c r="J35" s="54" t="s">
        <v>60</v>
      </c>
      <c r="K35" s="97" t="s">
        <v>61</v>
      </c>
    </row>
    <row r="36" spans="2:21" x14ac:dyDescent="0.25">
      <c r="B36" s="117"/>
      <c r="C36" s="4" t="s">
        <v>30</v>
      </c>
      <c r="G36" s="118">
        <v>0</v>
      </c>
      <c r="H36" s="92">
        <f>+G36/$G$46</f>
        <v>0</v>
      </c>
      <c r="J36" s="103" t="s">
        <v>62</v>
      </c>
      <c r="K36" s="105">
        <v>0.22270000000000001</v>
      </c>
    </row>
    <row r="37" spans="2:21" s="106" customFormat="1" x14ac:dyDescent="0.2">
      <c r="B37" s="124"/>
      <c r="C37" s="125" t="s">
        <v>28</v>
      </c>
      <c r="D37" s="126"/>
      <c r="E37" s="126"/>
      <c r="F37" s="126"/>
      <c r="G37" s="126">
        <f>SUM(G36)</f>
        <v>0</v>
      </c>
      <c r="H37" s="127">
        <f>SUM(H36)</f>
        <v>0</v>
      </c>
      <c r="I37" s="120"/>
      <c r="J37" s="106" t="s">
        <v>64</v>
      </c>
      <c r="K37" s="107">
        <v>1.61E-2</v>
      </c>
      <c r="L37" s="103"/>
    </row>
    <row r="38" spans="2:21" x14ac:dyDescent="0.2">
      <c r="B38" s="117"/>
      <c r="G38" s="118"/>
      <c r="H38" s="92"/>
    </row>
    <row r="39" spans="2:21" x14ac:dyDescent="0.2">
      <c r="B39" s="117"/>
      <c r="C39" s="103" t="s">
        <v>31</v>
      </c>
      <c r="F39" s="104"/>
      <c r="G39" s="118">
        <v>18.100000000000001</v>
      </c>
      <c r="H39" s="92">
        <f>+G39/$G$46</f>
        <v>8.242282528178104E-4</v>
      </c>
    </row>
    <row r="40" spans="2:21" x14ac:dyDescent="0.2">
      <c r="B40" s="117"/>
      <c r="C40" s="125" t="s">
        <v>28</v>
      </c>
      <c r="D40" s="126"/>
      <c r="E40" s="126"/>
      <c r="F40" s="126"/>
      <c r="G40" s="126">
        <f>SUM(G39)</f>
        <v>18.100000000000001</v>
      </c>
      <c r="H40" s="128">
        <f>SUM(H39)</f>
        <v>8.242282528178104E-4</v>
      </c>
    </row>
    <row r="41" spans="2:21" x14ac:dyDescent="0.2">
      <c r="B41" s="117"/>
      <c r="G41" s="118"/>
      <c r="H41" s="92"/>
    </row>
    <row r="42" spans="2:21" x14ac:dyDescent="0.25">
      <c r="B42" s="117"/>
      <c r="C42" s="19" t="s">
        <v>32</v>
      </c>
      <c r="G42" s="118"/>
      <c r="H42" s="92"/>
    </row>
    <row r="43" spans="2:21" x14ac:dyDescent="0.2">
      <c r="B43" s="117">
        <v>1</v>
      </c>
      <c r="C43" s="103" t="s">
        <v>34</v>
      </c>
      <c r="G43" s="118">
        <f>+G46-G44-G40-G37-G33</f>
        <v>116.88129110000227</v>
      </c>
      <c r="H43" s="92">
        <f>+G43/$G$46</f>
        <v>5.3224785828975005E-3</v>
      </c>
    </row>
    <row r="44" spans="2:21" x14ac:dyDescent="0.25">
      <c r="B44" s="117">
        <v>2</v>
      </c>
      <c r="C44" s="103" t="s">
        <v>65</v>
      </c>
      <c r="G44" s="17">
        <v>-30.238554399999998</v>
      </c>
      <c r="H44" s="92">
        <f>+G44/$G$46</f>
        <v>-1.3769873403783597E-3</v>
      </c>
    </row>
    <row r="45" spans="2:21" s="106" customFormat="1" x14ac:dyDescent="0.2">
      <c r="B45" s="124"/>
      <c r="C45" s="125" t="s">
        <v>28</v>
      </c>
      <c r="D45" s="125"/>
      <c r="E45" s="125"/>
      <c r="F45" s="125"/>
      <c r="G45" s="129">
        <f>SUM(G43:G44)</f>
        <v>86.642736700002274</v>
      </c>
      <c r="H45" s="127">
        <f>SUM(H43:H44)</f>
        <v>3.9454912425191408E-3</v>
      </c>
      <c r="I45" s="120"/>
      <c r="K45" s="107"/>
      <c r="L45" s="103"/>
    </row>
    <row r="46" spans="2:21" s="106" customFormat="1" x14ac:dyDescent="0.2">
      <c r="B46" s="124"/>
      <c r="C46" s="130" t="s">
        <v>35</v>
      </c>
      <c r="D46" s="130"/>
      <c r="E46" s="130"/>
      <c r="F46" s="130"/>
      <c r="G46" s="131">
        <v>21959.936386699999</v>
      </c>
      <c r="H46" s="132">
        <f>+H33+H37+H40+H45</f>
        <v>1.0000000000000004</v>
      </c>
      <c r="I46" s="133"/>
      <c r="K46" s="107"/>
      <c r="L46" s="103"/>
      <c r="R46" s="121"/>
    </row>
    <row r="47" spans="2:21" x14ac:dyDescent="0.2">
      <c r="B47" s="117"/>
      <c r="C47" s="133"/>
      <c r="D47" s="133"/>
      <c r="E47" s="133"/>
      <c r="F47" s="133"/>
      <c r="G47" s="134"/>
      <c r="H47" s="135"/>
      <c r="I47" s="133"/>
      <c r="R47" s="121"/>
    </row>
    <row r="48" spans="2:21" x14ac:dyDescent="0.25">
      <c r="B48" s="117"/>
      <c r="C48" s="46" t="s">
        <v>36</v>
      </c>
      <c r="G48" s="136"/>
      <c r="H48" s="137"/>
    </row>
    <row r="50" spans="6:7" hidden="1" x14ac:dyDescent="0.2">
      <c r="F50" s="103">
        <v>2156312166.1700001</v>
      </c>
      <c r="G50" s="136">
        <f>+F50/100000</f>
        <v>21563.121661699999</v>
      </c>
    </row>
    <row r="51" spans="6:7" hidden="1" x14ac:dyDescent="0.2">
      <c r="G51" s="136">
        <f>+G46-G50</f>
        <v>396.81472500000018</v>
      </c>
    </row>
  </sheetData>
  <sortState ref="C18:H32">
    <sortCondition descending="1" ref="H18:H32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B1" zoomScale="87" zoomScaleNormal="85" zoomScaleSheetLayoutView="87" workbookViewId="0">
      <selection activeCell="C9" sqref="C9"/>
    </sheetView>
  </sheetViews>
  <sheetFormatPr defaultRowHeight="15.75" x14ac:dyDescent="0.2"/>
  <cols>
    <col min="1" max="1" width="8.140625" style="106" hidden="1" customWidth="1"/>
    <col min="2" max="2" width="7.5703125" style="106" customWidth="1"/>
    <col min="3" max="3" width="58.7109375" style="106" customWidth="1"/>
    <col min="4" max="4" width="15.5703125" style="106" customWidth="1"/>
    <col min="5" max="5" width="18.42578125" style="106" customWidth="1"/>
    <col min="6" max="6" width="10.85546875" style="106" customWidth="1"/>
    <col min="7" max="7" width="16.85546875" style="106" customWidth="1"/>
    <col min="8" max="8" width="14.7109375" style="106" customWidth="1"/>
    <col min="9" max="9" width="14.5703125" style="103" customWidth="1"/>
    <col min="10" max="10" width="21" style="106" hidden="1" customWidth="1"/>
    <col min="11" max="11" width="9.140625" style="107" hidden="1" customWidth="1"/>
    <col min="12" max="12" width="15.140625" style="103" customWidth="1"/>
    <col min="13" max="14" width="9.140625" style="106"/>
    <col min="15" max="16" width="9.28515625" style="106" bestFit="1" customWidth="1"/>
    <col min="17" max="16384" width="9.140625" style="106"/>
  </cols>
  <sheetData>
    <row r="1" spans="1:12" x14ac:dyDescent="0.2">
      <c r="F1" s="138"/>
    </row>
    <row r="2" spans="1:12" x14ac:dyDescent="0.2">
      <c r="F2" s="138"/>
    </row>
    <row r="3" spans="1:12" x14ac:dyDescent="0.2">
      <c r="F3" s="138"/>
    </row>
    <row r="4" spans="1:12" x14ac:dyDescent="0.2">
      <c r="F4" s="138"/>
    </row>
    <row r="5" spans="1:12" x14ac:dyDescent="0.2">
      <c r="B5" s="106" t="s">
        <v>0</v>
      </c>
      <c r="F5" s="138"/>
    </row>
    <row r="6" spans="1:12" ht="15.75" customHeight="1" x14ac:dyDescent="0.2">
      <c r="B6" s="155" t="s">
        <v>84</v>
      </c>
      <c r="C6" s="156"/>
      <c r="D6" s="156"/>
      <c r="E6" s="156"/>
      <c r="F6" s="156"/>
      <c r="G6" s="156"/>
      <c r="H6" s="157"/>
    </row>
    <row r="7" spans="1:12" ht="15.75" customHeight="1" x14ac:dyDescent="0.2">
      <c r="B7" s="158" t="s">
        <v>101</v>
      </c>
      <c r="C7" s="159"/>
      <c r="D7" s="159"/>
      <c r="E7" s="159"/>
      <c r="F7" s="159"/>
      <c r="G7" s="159"/>
      <c r="H7" s="160"/>
    </row>
    <row r="8" spans="1:12" x14ac:dyDescent="0.2">
      <c r="B8" s="172"/>
      <c r="C8" s="173"/>
      <c r="D8" s="173"/>
      <c r="E8" s="173"/>
      <c r="F8" s="173"/>
      <c r="G8" s="173"/>
      <c r="H8" s="174"/>
      <c r="J8" s="73"/>
      <c r="K8" s="139"/>
    </row>
    <row r="9" spans="1:12" x14ac:dyDescent="0.2">
      <c r="B9" s="108"/>
      <c r="C9" s="109"/>
      <c r="D9" s="109"/>
      <c r="E9" s="109"/>
      <c r="F9" s="109"/>
      <c r="G9" s="109"/>
      <c r="H9" s="110"/>
      <c r="J9" s="73"/>
      <c r="K9" s="139"/>
    </row>
    <row r="10" spans="1:12" ht="15.75" customHeight="1" x14ac:dyDescent="0.2">
      <c r="B10" s="164" t="s">
        <v>2</v>
      </c>
      <c r="C10" s="170" t="s">
        <v>3</v>
      </c>
      <c r="D10" s="170" t="s">
        <v>4</v>
      </c>
      <c r="E10" s="89" t="s">
        <v>5</v>
      </c>
      <c r="F10" s="170" t="s">
        <v>6</v>
      </c>
      <c r="G10" s="90" t="s">
        <v>7</v>
      </c>
      <c r="H10" s="171" t="s">
        <v>8</v>
      </c>
      <c r="I10" s="91"/>
      <c r="J10" s="111"/>
      <c r="L10" s="91"/>
    </row>
    <row r="11" spans="1:12" x14ac:dyDescent="0.2">
      <c r="B11" s="164"/>
      <c r="C11" s="170"/>
      <c r="D11" s="170"/>
      <c r="E11" s="89"/>
      <c r="F11" s="170"/>
      <c r="G11" s="90" t="s">
        <v>9</v>
      </c>
      <c r="H11" s="171"/>
      <c r="J11" s="111"/>
    </row>
    <row r="12" spans="1:12" s="103" customFormat="1" x14ac:dyDescent="0.2">
      <c r="B12" s="113"/>
      <c r="C12" s="114"/>
      <c r="D12" s="114"/>
      <c r="E12" s="114"/>
      <c r="F12" s="114"/>
      <c r="G12" s="115"/>
      <c r="H12" s="116"/>
      <c r="J12" s="112"/>
      <c r="K12" s="105"/>
    </row>
    <row r="13" spans="1:12" s="103" customFormat="1" x14ac:dyDescent="0.25">
      <c r="B13" s="124"/>
      <c r="C13" s="19" t="s">
        <v>10</v>
      </c>
      <c r="D13" s="106"/>
      <c r="E13" s="106"/>
      <c r="F13" s="106"/>
      <c r="G13" s="140"/>
      <c r="H13" s="141"/>
      <c r="J13" s="106"/>
      <c r="K13" s="107"/>
    </row>
    <row r="14" spans="1:12" s="103" customFormat="1" x14ac:dyDescent="0.25">
      <c r="A14" s="103" t="str">
        <f>+$B$6&amp;C14</f>
        <v>IL&amp;FS  Infrastructure Debt Fund Series 2CIL&amp;FS Solar Power Limited</v>
      </c>
      <c r="B14" s="117">
        <v>1</v>
      </c>
      <c r="C14" s="103" t="s">
        <v>122</v>
      </c>
      <c r="D14" s="1" t="s">
        <v>109</v>
      </c>
      <c r="E14" s="103" t="s">
        <v>39</v>
      </c>
      <c r="F14" s="119">
        <v>472</v>
      </c>
      <c r="G14" s="118">
        <v>5232.2454799999996</v>
      </c>
      <c r="H14" s="92">
        <f>+G14/$G$39</f>
        <v>0.30117372940441617</v>
      </c>
      <c r="K14" s="105"/>
    </row>
    <row r="15" spans="1:12" s="103" customFormat="1" x14ac:dyDescent="0.25">
      <c r="A15" s="103" t="str">
        <f t="shared" ref="A15:A21" si="0">+$B$6&amp;C15</f>
        <v>IL&amp;FS  Infrastructure Debt Fund Series 2CIL&amp;FS Wind Energy Limited</v>
      </c>
      <c r="B15" s="117">
        <v>2</v>
      </c>
      <c r="C15" s="103" t="s">
        <v>118</v>
      </c>
      <c r="D15" s="1" t="s">
        <v>102</v>
      </c>
      <c r="E15" s="103" t="s">
        <v>68</v>
      </c>
      <c r="F15" s="119">
        <v>5</v>
      </c>
      <c r="G15" s="118">
        <v>64.624889999999994</v>
      </c>
      <c r="H15" s="92">
        <f t="shared" ref="H15" si="1">+G15/$G$39</f>
        <v>3.7198788183864335E-3</v>
      </c>
      <c r="K15" s="105"/>
      <c r="L15" s="118"/>
    </row>
    <row r="16" spans="1:12" s="103" customFormat="1" x14ac:dyDescent="0.2">
      <c r="A16" s="103" t="str">
        <f t="shared" si="0"/>
        <v>IL&amp;FS  Infrastructure Debt Fund Series 2C</v>
      </c>
      <c r="B16" s="117"/>
      <c r="F16" s="119"/>
      <c r="G16" s="118"/>
      <c r="H16" s="92"/>
      <c r="K16" s="105"/>
    </row>
    <row r="17" spans="1:17" s="103" customFormat="1" x14ac:dyDescent="0.25">
      <c r="A17" s="103" t="str">
        <f t="shared" si="0"/>
        <v>IL&amp;FS  Infrastructure Debt Fund Series 2CDebt Instrument-Privately Placed-Unlisted</v>
      </c>
      <c r="B17" s="117"/>
      <c r="C17" s="19" t="s">
        <v>14</v>
      </c>
      <c r="F17" s="119"/>
      <c r="G17" s="118"/>
      <c r="H17" s="92"/>
      <c r="K17" s="105"/>
    </row>
    <row r="18" spans="1:17" s="103" customFormat="1" x14ac:dyDescent="0.25">
      <c r="B18" s="117">
        <v>3</v>
      </c>
      <c r="C18" s="103" t="s">
        <v>22</v>
      </c>
      <c r="D18" s="1" t="s">
        <v>104</v>
      </c>
      <c r="E18" s="103" t="s">
        <v>23</v>
      </c>
      <c r="F18" s="119">
        <v>372000</v>
      </c>
      <c r="G18" s="118">
        <v>3720</v>
      </c>
      <c r="H18" s="92">
        <f t="shared" ref="H18:H25" si="2">+G18/$G$39</f>
        <v>0.21412723804090861</v>
      </c>
      <c r="K18" s="105"/>
    </row>
    <row r="19" spans="1:17" s="103" customFormat="1" x14ac:dyDescent="0.25">
      <c r="A19" s="103" t="str">
        <f t="shared" si="0"/>
        <v>IL&amp;FS  Infrastructure Debt Fund Series 2CAMRI Hospital Limited</v>
      </c>
      <c r="B19" s="117">
        <v>4</v>
      </c>
      <c r="C19" s="103" t="s">
        <v>121</v>
      </c>
      <c r="D19" s="1" t="s">
        <v>107</v>
      </c>
      <c r="E19" s="103" t="s">
        <v>85</v>
      </c>
      <c r="F19" s="119">
        <v>365</v>
      </c>
      <c r="G19" s="118">
        <v>3649.2249999999999</v>
      </c>
      <c r="H19" s="92">
        <f t="shared" si="2"/>
        <v>0.21005335221500934</v>
      </c>
      <c r="K19" s="105"/>
    </row>
    <row r="20" spans="1:17" s="103" customFormat="1" x14ac:dyDescent="0.25">
      <c r="A20" s="103" t="str">
        <f t="shared" si="0"/>
        <v>IL&amp;FS  Infrastructure Debt Fund Series 2CKanchanjunga Power Company Private Limited</v>
      </c>
      <c r="B20" s="117">
        <v>5</v>
      </c>
      <c r="C20" s="103" t="s">
        <v>69</v>
      </c>
      <c r="D20" s="1" t="s">
        <v>112</v>
      </c>
      <c r="E20" s="1" t="s">
        <v>86</v>
      </c>
      <c r="F20" s="119">
        <v>280</v>
      </c>
      <c r="G20" s="118">
        <v>2800</v>
      </c>
      <c r="H20" s="92">
        <f t="shared" si="2"/>
        <v>0.16117103938563013</v>
      </c>
      <c r="K20" s="105"/>
    </row>
    <row r="21" spans="1:17" s="103" customFormat="1" x14ac:dyDescent="0.25">
      <c r="A21" s="103" t="str">
        <f t="shared" si="0"/>
        <v>IL&amp;FS  Infrastructure Debt Fund Series 2CBabcock Borsing Limited</v>
      </c>
      <c r="B21" s="117">
        <v>6</v>
      </c>
      <c r="C21" s="103" t="s">
        <v>93</v>
      </c>
      <c r="D21" s="1" t="s">
        <v>104</v>
      </c>
      <c r="E21" s="103" t="s">
        <v>45</v>
      </c>
      <c r="F21" s="119">
        <v>80</v>
      </c>
      <c r="G21" s="118">
        <v>857.60182999999995</v>
      </c>
      <c r="H21" s="92">
        <f t="shared" si="2"/>
        <v>4.9364492257185172E-2</v>
      </c>
      <c r="K21" s="105"/>
    </row>
    <row r="22" spans="1:17" s="103" customFormat="1" x14ac:dyDescent="0.25">
      <c r="A22" s="103" t="str">
        <f>+$B$6&amp;C22</f>
        <v>IL&amp;FS  Infrastructure Debt Fund Series 2CBhilangana Hydro Power Limited</v>
      </c>
      <c r="B22" s="117">
        <v>7</v>
      </c>
      <c r="C22" s="103" t="s">
        <v>17</v>
      </c>
      <c r="D22" s="1" t="s">
        <v>106</v>
      </c>
      <c r="E22" s="103" t="s">
        <v>20</v>
      </c>
      <c r="F22" s="119">
        <v>72</v>
      </c>
      <c r="G22" s="118">
        <v>720</v>
      </c>
      <c r="H22" s="92">
        <f t="shared" si="2"/>
        <v>4.1443981556304896E-2</v>
      </c>
      <c r="K22" s="105"/>
    </row>
    <row r="23" spans="1:17" s="103" customFormat="1" x14ac:dyDescent="0.25">
      <c r="A23" s="103" t="str">
        <f>+$B$6&amp;C23</f>
        <v>IL&amp;FS  Infrastructure Debt Fund Series 2CWilliamson Magor &amp; Co. Limited</v>
      </c>
      <c r="B23" s="117">
        <v>8</v>
      </c>
      <c r="C23" s="103" t="s">
        <v>59</v>
      </c>
      <c r="D23" s="1" t="s">
        <v>104</v>
      </c>
      <c r="E23" s="103" t="s">
        <v>98</v>
      </c>
      <c r="F23" s="119">
        <v>10</v>
      </c>
      <c r="G23" s="118">
        <v>100</v>
      </c>
      <c r="H23" s="92">
        <f t="shared" si="2"/>
        <v>5.7561085494867905E-3</v>
      </c>
      <c r="K23" s="105"/>
    </row>
    <row r="24" spans="1:17" s="103" customFormat="1" x14ac:dyDescent="0.25">
      <c r="B24" s="117">
        <v>9</v>
      </c>
      <c r="C24" s="103" t="s">
        <v>17</v>
      </c>
      <c r="D24" s="1" t="s">
        <v>106</v>
      </c>
      <c r="E24" s="103" t="s">
        <v>19</v>
      </c>
      <c r="F24" s="119">
        <v>8</v>
      </c>
      <c r="G24" s="118">
        <v>80</v>
      </c>
      <c r="H24" s="92">
        <f t="shared" si="2"/>
        <v>4.6048868395894326E-3</v>
      </c>
      <c r="K24" s="105"/>
    </row>
    <row r="25" spans="1:17" s="103" customFormat="1" x14ac:dyDescent="0.25">
      <c r="A25" s="103" t="str">
        <f>+$B$6&amp;C25</f>
        <v>IL&amp;FS  Infrastructure Debt Fund Series 2CTime Technoplast Limited</v>
      </c>
      <c r="B25" s="117">
        <v>10</v>
      </c>
      <c r="C25" s="103" t="s">
        <v>26</v>
      </c>
      <c r="D25" s="1" t="s">
        <v>111</v>
      </c>
      <c r="E25" s="103" t="s">
        <v>100</v>
      </c>
      <c r="F25" s="119">
        <v>1</v>
      </c>
      <c r="G25" s="118">
        <v>26.926030000000001</v>
      </c>
      <c r="H25" s="92">
        <f t="shared" si="2"/>
        <v>1.5498915148673782E-3</v>
      </c>
      <c r="K25" s="105"/>
    </row>
    <row r="26" spans="1:17" s="103" customFormat="1" x14ac:dyDescent="0.2">
      <c r="B26" s="124"/>
      <c r="C26" s="125" t="s">
        <v>28</v>
      </c>
      <c r="D26" s="125"/>
      <c r="E26" s="125"/>
      <c r="F26" s="125"/>
      <c r="G26" s="129">
        <f>SUM(G14:G25)</f>
        <v>17250.623230000001</v>
      </c>
      <c r="H26" s="142">
        <f>SUM(H14:H25)</f>
        <v>0.99296459858178443</v>
      </c>
      <c r="I26" s="120"/>
      <c r="J26" s="106"/>
      <c r="K26" s="107"/>
      <c r="M26" s="121"/>
      <c r="O26" s="119"/>
      <c r="P26" s="119"/>
      <c r="Q26" s="119"/>
    </row>
    <row r="27" spans="1:17" s="103" customFormat="1" x14ac:dyDescent="0.2">
      <c r="B27" s="117"/>
      <c r="C27" s="120"/>
      <c r="D27" s="120"/>
      <c r="E27" s="120"/>
      <c r="F27" s="120"/>
      <c r="G27" s="122"/>
      <c r="H27" s="123"/>
      <c r="I27" s="120"/>
      <c r="K27" s="105"/>
    </row>
    <row r="28" spans="1:17" x14ac:dyDescent="0.25">
      <c r="B28" s="124"/>
      <c r="C28" s="19" t="s">
        <v>29</v>
      </c>
      <c r="G28" s="140"/>
      <c r="H28" s="141"/>
      <c r="J28" s="73" t="s">
        <v>60</v>
      </c>
      <c r="K28" s="139" t="s">
        <v>61</v>
      </c>
    </row>
    <row r="29" spans="1:17" x14ac:dyDescent="0.25">
      <c r="B29" s="124"/>
      <c r="C29" s="4" t="s">
        <v>87</v>
      </c>
      <c r="G29" s="140">
        <v>0</v>
      </c>
      <c r="H29" s="92">
        <f>+G29/$G$39</f>
        <v>0</v>
      </c>
      <c r="J29" s="106" t="s">
        <v>62</v>
      </c>
      <c r="K29" s="107">
        <v>0.40260000000000001</v>
      </c>
    </row>
    <row r="30" spans="1:17" x14ac:dyDescent="0.2">
      <c r="B30" s="124"/>
      <c r="C30" s="125" t="s">
        <v>28</v>
      </c>
      <c r="D30" s="125"/>
      <c r="E30" s="125"/>
      <c r="F30" s="125"/>
      <c r="G30" s="129">
        <f>SUM(G29)</f>
        <v>0</v>
      </c>
      <c r="H30" s="127">
        <f>SUM(H29)</f>
        <v>0</v>
      </c>
      <c r="I30" s="120"/>
    </row>
    <row r="31" spans="1:17" s="103" customFormat="1" x14ac:dyDescent="0.2">
      <c r="B31" s="124"/>
      <c r="C31" s="106"/>
      <c r="D31" s="106"/>
      <c r="E31" s="106"/>
      <c r="F31" s="106"/>
      <c r="G31" s="140"/>
      <c r="H31" s="141"/>
      <c r="J31" s="106"/>
      <c r="K31" s="107"/>
    </row>
    <row r="32" spans="1:17" s="103" customFormat="1" x14ac:dyDescent="0.2">
      <c r="B32" s="117"/>
      <c r="C32" s="143" t="s">
        <v>31</v>
      </c>
      <c r="F32" s="104"/>
      <c r="G32" s="118">
        <v>29.900000200000001</v>
      </c>
      <c r="H32" s="92">
        <f>+G32/$G$39</f>
        <v>1.7210764678087676E-3</v>
      </c>
      <c r="K32" s="105"/>
    </row>
    <row r="33" spans="2:13" s="103" customFormat="1" x14ac:dyDescent="0.2">
      <c r="B33" s="124"/>
      <c r="C33" s="125" t="s">
        <v>28</v>
      </c>
      <c r="D33" s="125"/>
      <c r="E33" s="125"/>
      <c r="F33" s="144"/>
      <c r="G33" s="129">
        <f>SUM(G32)</f>
        <v>29.900000200000001</v>
      </c>
      <c r="H33" s="142">
        <f>SUM(H32)</f>
        <v>1.7210764678087676E-3</v>
      </c>
      <c r="J33" s="106"/>
      <c r="K33" s="107"/>
    </row>
    <row r="34" spans="2:13" s="103" customFormat="1" x14ac:dyDescent="0.2">
      <c r="B34" s="124"/>
      <c r="C34" s="106"/>
      <c r="D34" s="106"/>
      <c r="E34" s="106"/>
      <c r="F34" s="106"/>
      <c r="G34" s="140"/>
      <c r="H34" s="141"/>
      <c r="J34" s="106"/>
      <c r="K34" s="107"/>
    </row>
    <row r="35" spans="2:13" s="103" customFormat="1" x14ac:dyDescent="0.25">
      <c r="B35" s="124"/>
      <c r="C35" s="19" t="s">
        <v>32</v>
      </c>
      <c r="D35" s="106"/>
      <c r="E35" s="106"/>
      <c r="F35" s="106"/>
      <c r="G35" s="140"/>
      <c r="H35" s="141"/>
      <c r="J35" s="106"/>
      <c r="K35" s="107"/>
    </row>
    <row r="36" spans="2:13" s="103" customFormat="1" x14ac:dyDescent="0.2">
      <c r="B36" s="117">
        <v>1</v>
      </c>
      <c r="C36" s="103" t="s">
        <v>34</v>
      </c>
      <c r="G36" s="118">
        <f>+G39-G37-G33-G30-G26</f>
        <v>116.13988969999991</v>
      </c>
      <c r="H36" s="92">
        <f>+G36/$G$39</f>
        <v>6.6851381203862238E-3</v>
      </c>
      <c r="K36" s="105"/>
    </row>
    <row r="37" spans="2:13" x14ac:dyDescent="0.25">
      <c r="B37" s="124">
        <v>2</v>
      </c>
      <c r="C37" s="106" t="s">
        <v>65</v>
      </c>
      <c r="G37" s="17">
        <v>-23.814929100000001</v>
      </c>
      <c r="H37" s="92">
        <f>+G37/$G$39</f>
        <v>-1.3708131699793175E-3</v>
      </c>
    </row>
    <row r="38" spans="2:13" x14ac:dyDescent="0.2">
      <c r="B38" s="124"/>
      <c r="C38" s="125" t="s">
        <v>28</v>
      </c>
      <c r="D38" s="125"/>
      <c r="E38" s="125"/>
      <c r="F38" s="125"/>
      <c r="G38" s="129">
        <f>SUM(G36:G37)</f>
        <v>92.324960599999912</v>
      </c>
      <c r="H38" s="142">
        <f>SUM(H36:H37)</f>
        <v>5.3143249504069064E-3</v>
      </c>
      <c r="I38" s="120"/>
    </row>
    <row r="39" spans="2:13" x14ac:dyDescent="0.2">
      <c r="B39" s="124"/>
      <c r="C39" s="130" t="s">
        <v>35</v>
      </c>
      <c r="D39" s="130"/>
      <c r="E39" s="130"/>
      <c r="F39" s="130"/>
      <c r="G39" s="131">
        <v>17372.848190799999</v>
      </c>
      <c r="H39" s="132">
        <f>+H26+H30+H33+H38</f>
        <v>1</v>
      </c>
      <c r="I39" s="133"/>
      <c r="M39" s="121"/>
    </row>
    <row r="40" spans="2:13" s="103" customFormat="1" x14ac:dyDescent="0.2">
      <c r="B40" s="117"/>
      <c r="C40" s="133"/>
      <c r="D40" s="133"/>
      <c r="E40" s="133"/>
      <c r="F40" s="133"/>
      <c r="G40" s="134"/>
      <c r="H40" s="135"/>
      <c r="I40" s="133"/>
      <c r="K40" s="105"/>
      <c r="M40" s="121"/>
    </row>
    <row r="41" spans="2:13" x14ac:dyDescent="0.25">
      <c r="B41" s="124"/>
      <c r="C41" s="46" t="s">
        <v>36</v>
      </c>
      <c r="G41" s="145"/>
      <c r="H41" s="146"/>
    </row>
    <row r="43" spans="2:13" hidden="1" x14ac:dyDescent="0.2">
      <c r="F43" s="106">
        <v>1707699234.05</v>
      </c>
      <c r="G43" s="145">
        <f>+F43/100000</f>
        <v>17076.992340500001</v>
      </c>
    </row>
    <row r="44" spans="2:13" hidden="1" x14ac:dyDescent="0.2">
      <c r="G44" s="145">
        <f>+G39-G43</f>
        <v>295.85585029999856</v>
      </c>
    </row>
  </sheetData>
  <sortState ref="C18:H25">
    <sortCondition descending="1" ref="H18:H25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1"/>
  <sheetViews>
    <sheetView view="pageBreakPreview" topLeftCell="B1" zoomScale="87" zoomScaleNormal="85" zoomScaleSheetLayoutView="87" workbookViewId="0">
      <selection activeCell="C15" sqref="C15"/>
    </sheetView>
  </sheetViews>
  <sheetFormatPr defaultRowHeight="15.75" x14ac:dyDescent="0.25"/>
  <cols>
    <col min="1" max="1" width="15" style="1" hidden="1" customWidth="1"/>
    <col min="2" max="2" width="7.5703125" style="1" customWidth="1"/>
    <col min="3" max="3" width="58.7109375" style="1" customWidth="1"/>
    <col min="4" max="4" width="15.5703125" style="1" customWidth="1"/>
    <col min="5" max="5" width="17.85546875" style="1" customWidth="1"/>
    <col min="6" max="6" width="18.42578125" style="84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85" hidden="1" customWidth="1"/>
    <col min="12" max="12" width="15.7109375" style="1" customWidth="1"/>
    <col min="13" max="13" width="9.140625" style="1"/>
    <col min="14" max="14" width="11" style="1" bestFit="1" customWidth="1"/>
    <col min="15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5" t="s">
        <v>88</v>
      </c>
      <c r="C7" s="156"/>
      <c r="D7" s="156"/>
      <c r="E7" s="156"/>
      <c r="F7" s="156"/>
      <c r="G7" s="156"/>
      <c r="H7" s="157"/>
      <c r="I7" s="1"/>
      <c r="K7" s="86"/>
      <c r="L7" s="1"/>
    </row>
    <row r="8" spans="1:12" s="4" customFormat="1" ht="15.75" customHeight="1" x14ac:dyDescent="0.25">
      <c r="B8" s="158" t="s">
        <v>101</v>
      </c>
      <c r="C8" s="159"/>
      <c r="D8" s="159"/>
      <c r="E8" s="159"/>
      <c r="F8" s="159"/>
      <c r="G8" s="159"/>
      <c r="H8" s="160"/>
      <c r="I8" s="1"/>
      <c r="K8" s="86"/>
      <c r="L8" s="1"/>
    </row>
    <row r="9" spans="1:12" x14ac:dyDescent="0.25">
      <c r="B9" s="161"/>
      <c r="C9" s="162"/>
      <c r="D9" s="162"/>
      <c r="E9" s="162"/>
      <c r="F9" s="162"/>
      <c r="G9" s="162"/>
      <c r="H9" s="163"/>
    </row>
    <row r="10" spans="1:12" x14ac:dyDescent="0.25">
      <c r="B10" s="6"/>
      <c r="C10" s="7"/>
      <c r="D10" s="8"/>
      <c r="E10" s="8"/>
      <c r="F10" s="87"/>
      <c r="G10" s="10"/>
      <c r="H10" s="88"/>
    </row>
    <row r="11" spans="1:12" s="4" customFormat="1" x14ac:dyDescent="0.25">
      <c r="B11" s="164" t="s">
        <v>2</v>
      </c>
      <c r="C11" s="170" t="s">
        <v>3</v>
      </c>
      <c r="D11" s="170" t="s">
        <v>4</v>
      </c>
      <c r="E11" s="89" t="s">
        <v>5</v>
      </c>
      <c r="F11" s="170" t="s">
        <v>6</v>
      </c>
      <c r="G11" s="90" t="s">
        <v>7</v>
      </c>
      <c r="H11" s="171" t="s">
        <v>8</v>
      </c>
      <c r="I11" s="91"/>
      <c r="J11" s="15"/>
      <c r="K11" s="86"/>
      <c r="L11" s="91"/>
    </row>
    <row r="12" spans="1:12" x14ac:dyDescent="0.25">
      <c r="B12" s="164"/>
      <c r="C12" s="170"/>
      <c r="D12" s="170"/>
      <c r="E12" s="89"/>
      <c r="F12" s="170"/>
      <c r="G12" s="90" t="s">
        <v>9</v>
      </c>
      <c r="H12" s="171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tr">
        <f t="shared" ref="A15:A25" si="0">+$B$7&amp;C15</f>
        <v>IL&amp;FS  Infrastructure Debt Fund Series 3AIL&amp;FS Solar Power Limited</v>
      </c>
      <c r="B15" s="16">
        <v>1</v>
      </c>
      <c r="C15" s="1" t="s">
        <v>122</v>
      </c>
      <c r="D15" s="1" t="s">
        <v>109</v>
      </c>
      <c r="E15" s="1" t="s">
        <v>39</v>
      </c>
      <c r="F15" s="84">
        <v>230</v>
      </c>
      <c r="G15" s="17">
        <v>2556.3397199999999</v>
      </c>
      <c r="H15" s="18">
        <f>+G15/$G$46</f>
        <v>0.16823318353932867</v>
      </c>
      <c r="L15" s="21"/>
    </row>
    <row r="16" spans="1:12" x14ac:dyDescent="0.25">
      <c r="A16" s="1" t="str">
        <f t="shared" si="0"/>
        <v>IL&amp;FS  Infrastructure Debt Fund Series 3ABhilwara Green Energy Limited</v>
      </c>
      <c r="B16" s="16">
        <v>2</v>
      </c>
      <c r="C16" s="1" t="s">
        <v>12</v>
      </c>
      <c r="D16" s="1" t="s">
        <v>103</v>
      </c>
      <c r="E16" s="1" t="s">
        <v>44</v>
      </c>
      <c r="F16" s="84">
        <v>150000</v>
      </c>
      <c r="G16" s="17">
        <v>1499.99999</v>
      </c>
      <c r="H16" s="18">
        <f t="shared" ref="H16:H17" si="1">+G16/$G$46</f>
        <v>9.871527311192474E-2</v>
      </c>
      <c r="L16" s="21"/>
    </row>
    <row r="17" spans="1:16" x14ac:dyDescent="0.25">
      <c r="A17" s="1" t="str">
        <f t="shared" si="0"/>
        <v>IL&amp;FS  Infrastructure Debt Fund Series 3AIL&amp;FS Wind Energy Limited</v>
      </c>
      <c r="B17" s="16">
        <v>3</v>
      </c>
      <c r="C17" s="1" t="s">
        <v>118</v>
      </c>
      <c r="D17" s="1" t="s">
        <v>102</v>
      </c>
      <c r="E17" s="1" t="s">
        <v>68</v>
      </c>
      <c r="F17" s="84">
        <v>77</v>
      </c>
      <c r="G17" s="17">
        <v>995.22334999999998</v>
      </c>
      <c r="H17" s="18">
        <f t="shared" si="1"/>
        <v>6.5495830305048644E-2</v>
      </c>
      <c r="L17" s="21"/>
    </row>
    <row r="18" spans="1:16" x14ac:dyDescent="0.25">
      <c r="A18" s="1" t="str">
        <f t="shared" si="0"/>
        <v>IL&amp;FS  Infrastructure Debt Fund Series 3A</v>
      </c>
      <c r="B18" s="16"/>
      <c r="G18" s="17"/>
      <c r="H18" s="18"/>
      <c r="L18" s="21"/>
    </row>
    <row r="19" spans="1:16" x14ac:dyDescent="0.25">
      <c r="A19" s="1" t="str">
        <f t="shared" si="0"/>
        <v>IL&amp;FS  Infrastructure Debt Fund Series 3ADebt Instrument-Privately Placed-Unlisted</v>
      </c>
      <c r="B19" s="16"/>
      <c r="C19" s="19" t="s">
        <v>14</v>
      </c>
      <c r="G19" s="17"/>
      <c r="H19" s="18"/>
      <c r="L19" s="21"/>
    </row>
    <row r="20" spans="1:16" x14ac:dyDescent="0.25">
      <c r="A20" s="1" t="str">
        <f t="shared" si="0"/>
        <v>IL&amp;FS  Infrastructure Debt Fund Series 3AAD Hydro Power Ltd</v>
      </c>
      <c r="B20" s="16">
        <v>4</v>
      </c>
      <c r="C20" s="1" t="s">
        <v>123</v>
      </c>
      <c r="D20" s="1" t="s">
        <v>110</v>
      </c>
      <c r="E20" s="1" t="s">
        <v>48</v>
      </c>
      <c r="F20" s="84">
        <v>287558</v>
      </c>
      <c r="G20" s="17">
        <v>2927.7114900000001</v>
      </c>
      <c r="H20" s="18">
        <f t="shared" ref="H20:H30" si="2">+G20/$G$46</f>
        <v>0.19267322750333493</v>
      </c>
      <c r="L20" s="21"/>
    </row>
    <row r="21" spans="1:16" x14ac:dyDescent="0.25">
      <c r="A21" s="1" t="str">
        <f t="shared" si="0"/>
        <v>IL&amp;FS  Infrastructure Debt Fund Series 3AAMRI Hospital Limited</v>
      </c>
      <c r="B21" s="16">
        <v>5</v>
      </c>
      <c r="C21" s="1" t="s">
        <v>121</v>
      </c>
      <c r="D21" s="1" t="s">
        <v>107</v>
      </c>
      <c r="E21" s="1" t="s">
        <v>89</v>
      </c>
      <c r="F21" s="84">
        <v>180</v>
      </c>
      <c r="G21" s="17">
        <v>1799.61781</v>
      </c>
      <c r="H21" s="18">
        <f t="shared" si="2"/>
        <v>0.11843317653037709</v>
      </c>
      <c r="L21" s="21"/>
    </row>
    <row r="22" spans="1:16" x14ac:dyDescent="0.25">
      <c r="A22" s="1" t="str">
        <f t="shared" si="0"/>
        <v>IL&amp;FS  Infrastructure Debt Fund Series 3ABabcock Borsing Limited</v>
      </c>
      <c r="B22" s="16">
        <v>6</v>
      </c>
      <c r="C22" s="1" t="s">
        <v>93</v>
      </c>
      <c r="D22" s="1" t="s">
        <v>104</v>
      </c>
      <c r="E22" s="1" t="s">
        <v>53</v>
      </c>
      <c r="F22" s="84">
        <v>146</v>
      </c>
      <c r="G22" s="17">
        <v>1567.2039600000001</v>
      </c>
      <c r="H22" s="18">
        <f t="shared" si="2"/>
        <v>0.1031379786432465</v>
      </c>
      <c r="L22" s="21"/>
    </row>
    <row r="23" spans="1:16" x14ac:dyDescent="0.25">
      <c r="A23" s="1" t="str">
        <f t="shared" si="0"/>
        <v>IL&amp;FS  Infrastructure Debt Fund Series 3AAMRI Hospital Limited</v>
      </c>
      <c r="B23" s="16">
        <v>7</v>
      </c>
      <c r="C23" s="1" t="s">
        <v>121</v>
      </c>
      <c r="D23" s="1" t="s">
        <v>107</v>
      </c>
      <c r="E23" s="1" t="s">
        <v>55</v>
      </c>
      <c r="F23" s="84">
        <v>100</v>
      </c>
      <c r="G23" s="17">
        <v>999.78767000000005</v>
      </c>
      <c r="H23" s="18">
        <f t="shared" si="2"/>
        <v>6.5796209037297979E-2</v>
      </c>
      <c r="L23" s="21"/>
    </row>
    <row r="24" spans="1:16" x14ac:dyDescent="0.25">
      <c r="A24" s="1" t="str">
        <f>+$B$7&amp;C24</f>
        <v>IL&amp;FS  Infrastructure Debt Fund Series 3ABhilangana Hydro Power Limited</v>
      </c>
      <c r="B24" s="16">
        <v>8</v>
      </c>
      <c r="C24" s="1" t="s">
        <v>17</v>
      </c>
      <c r="D24" s="1" t="s">
        <v>106</v>
      </c>
      <c r="E24" s="1" t="s">
        <v>21</v>
      </c>
      <c r="F24" s="84">
        <v>98</v>
      </c>
      <c r="G24" s="17">
        <v>980</v>
      </c>
      <c r="H24" s="18">
        <f t="shared" si="2"/>
        <v>6.4493978863084014E-2</v>
      </c>
      <c r="L24" s="21"/>
    </row>
    <row r="25" spans="1:16" x14ac:dyDescent="0.25">
      <c r="A25" s="1" t="str">
        <f t="shared" si="0"/>
        <v>IL&amp;FS  Infrastructure Debt Fund Series 3ABhilangana Hydro Power Limited</v>
      </c>
      <c r="B25" s="16">
        <v>9</v>
      </c>
      <c r="C25" s="1" t="s">
        <v>17</v>
      </c>
      <c r="D25" s="1" t="s">
        <v>106</v>
      </c>
      <c r="E25" s="1" t="s">
        <v>96</v>
      </c>
      <c r="F25" s="84">
        <v>125</v>
      </c>
      <c r="G25" s="17">
        <v>750</v>
      </c>
      <c r="H25" s="18">
        <f t="shared" si="2"/>
        <v>4.9357636885013281E-2</v>
      </c>
      <c r="L25" s="21"/>
    </row>
    <row r="26" spans="1:16" x14ac:dyDescent="0.25">
      <c r="A26" s="1" t="str">
        <f>+$B$7&amp;C26</f>
        <v>IL&amp;FS  Infrastructure Debt Fund Series 3ATanglin Developments Limited</v>
      </c>
      <c r="B26" s="16">
        <v>10</v>
      </c>
      <c r="C26" s="1" t="s">
        <v>94</v>
      </c>
      <c r="D26" s="1" t="s">
        <v>114</v>
      </c>
      <c r="E26" s="1" t="s">
        <v>77</v>
      </c>
      <c r="F26" s="84">
        <v>70</v>
      </c>
      <c r="G26" s="17">
        <v>714.69964000000004</v>
      </c>
      <c r="H26" s="18">
        <f t="shared" si="2"/>
        <v>4.7034513750626283E-2</v>
      </c>
      <c r="L26" s="21"/>
    </row>
    <row r="27" spans="1:16" x14ac:dyDescent="0.25">
      <c r="A27" s="1" t="str">
        <f>+$B$7&amp;C27</f>
        <v>IL&amp;FS  Infrastructure Debt Fund Series 3AClean Max Enviro Energy Solutions Private Limited</v>
      </c>
      <c r="B27" s="16">
        <v>11</v>
      </c>
      <c r="C27" s="1" t="s">
        <v>15</v>
      </c>
      <c r="D27" s="1" t="s">
        <v>105</v>
      </c>
      <c r="E27" s="1" t="s">
        <v>16</v>
      </c>
      <c r="F27" s="84">
        <v>12</v>
      </c>
      <c r="G27" s="17">
        <v>120</v>
      </c>
      <c r="H27" s="18">
        <f t="shared" si="2"/>
        <v>7.897221901602124E-3</v>
      </c>
      <c r="L27" s="21"/>
    </row>
    <row r="28" spans="1:16" x14ac:dyDescent="0.25">
      <c r="A28" s="1" t="str">
        <f>+$B$7&amp;C28</f>
        <v>IL&amp;FS  Infrastructure Debt Fund Series 3AKaynes Technology India Private Limited</v>
      </c>
      <c r="B28" s="16">
        <v>12</v>
      </c>
      <c r="C28" s="1" t="s">
        <v>79</v>
      </c>
      <c r="D28" s="1" t="s">
        <v>116</v>
      </c>
      <c r="E28" s="1" t="s">
        <v>80</v>
      </c>
      <c r="F28" s="84">
        <v>100</v>
      </c>
      <c r="G28" s="17">
        <v>101.23287999999999</v>
      </c>
      <c r="H28" s="18">
        <f t="shared" si="2"/>
        <v>6.6621543091521639E-3</v>
      </c>
      <c r="L28" s="21"/>
    </row>
    <row r="29" spans="1:16" x14ac:dyDescent="0.25">
      <c r="B29" s="16">
        <v>13</v>
      </c>
      <c r="C29" s="1" t="s">
        <v>17</v>
      </c>
      <c r="D29" s="1" t="s">
        <v>106</v>
      </c>
      <c r="E29" s="1" t="s">
        <v>19</v>
      </c>
      <c r="F29" s="84">
        <v>8</v>
      </c>
      <c r="G29" s="17">
        <v>80</v>
      </c>
      <c r="H29" s="18">
        <f t="shared" si="2"/>
        <v>5.2648146010680829E-3</v>
      </c>
      <c r="L29" s="21"/>
    </row>
    <row r="30" spans="1:16" x14ac:dyDescent="0.25">
      <c r="B30" s="16">
        <v>14</v>
      </c>
      <c r="C30" s="1" t="s">
        <v>95</v>
      </c>
      <c r="D30" s="1" t="s">
        <v>115</v>
      </c>
      <c r="E30" s="1" t="s">
        <v>76</v>
      </c>
      <c r="F30" s="84">
        <v>5</v>
      </c>
      <c r="G30" s="17">
        <v>50</v>
      </c>
      <c r="H30" s="18">
        <f t="shared" si="2"/>
        <v>3.2905091256675519E-3</v>
      </c>
      <c r="L30" s="21"/>
    </row>
    <row r="31" spans="1:16" s="4" customFormat="1" x14ac:dyDescent="0.25">
      <c r="B31" s="22"/>
      <c r="C31" s="25" t="s">
        <v>28</v>
      </c>
      <c r="D31" s="25"/>
      <c r="E31" s="25"/>
      <c r="F31" s="25"/>
      <c r="G31" s="26">
        <f>SUM(G15:G30)</f>
        <v>15141.816510000001</v>
      </c>
      <c r="H31" s="70">
        <f>SUM(H15:H29)</f>
        <v>0.99319519898110453</v>
      </c>
      <c r="I31" s="28"/>
      <c r="K31" s="86"/>
      <c r="L31" s="1"/>
      <c r="M31" s="94"/>
      <c r="N31" s="30"/>
      <c r="P31" s="30"/>
    </row>
    <row r="32" spans="1:16" s="4" customFormat="1" x14ac:dyDescent="0.25">
      <c r="B32" s="22"/>
      <c r="C32" s="28"/>
      <c r="D32" s="28"/>
      <c r="E32" s="28"/>
      <c r="F32" s="28"/>
      <c r="G32" s="31"/>
      <c r="H32" s="32"/>
      <c r="I32" s="28"/>
      <c r="K32" s="86"/>
      <c r="L32" s="1"/>
    </row>
    <row r="33" spans="2:13" s="4" customFormat="1" x14ac:dyDescent="0.25">
      <c r="B33" s="22"/>
      <c r="C33" s="19" t="s">
        <v>29</v>
      </c>
      <c r="D33" s="1"/>
      <c r="E33" s="1"/>
      <c r="F33" s="1"/>
      <c r="G33" s="17"/>
      <c r="H33" s="18"/>
      <c r="I33" s="28"/>
      <c r="K33" s="86"/>
      <c r="L33" s="1"/>
    </row>
    <row r="34" spans="2:13" s="4" customFormat="1" x14ac:dyDescent="0.25">
      <c r="B34" s="22"/>
      <c r="C34" s="4" t="s">
        <v>30</v>
      </c>
      <c r="D34" s="96"/>
      <c r="E34" s="96"/>
      <c r="F34" s="96"/>
      <c r="G34" s="17">
        <v>0</v>
      </c>
      <c r="H34" s="18">
        <f>+G34/$G$46</f>
        <v>0</v>
      </c>
      <c r="I34" s="28"/>
      <c r="K34" s="86"/>
      <c r="L34" s="1"/>
    </row>
    <row r="35" spans="2:13" s="4" customFormat="1" x14ac:dyDescent="0.25">
      <c r="B35" s="22"/>
      <c r="C35" s="1"/>
      <c r="D35" s="1"/>
      <c r="E35" s="1"/>
      <c r="F35" s="1"/>
      <c r="G35" s="96"/>
      <c r="H35" s="147"/>
      <c r="I35" s="28"/>
      <c r="K35" s="86"/>
      <c r="L35" s="1"/>
    </row>
    <row r="36" spans="2:13" x14ac:dyDescent="0.25">
      <c r="B36" s="16"/>
      <c r="C36" s="25" t="s">
        <v>28</v>
      </c>
      <c r="D36" s="25"/>
      <c r="E36" s="25"/>
      <c r="F36" s="25"/>
      <c r="G36" s="98">
        <f>SUM(G34:G35)</f>
        <v>0</v>
      </c>
      <c r="H36" s="148">
        <f>SUM(H34:H35)</f>
        <v>0</v>
      </c>
    </row>
    <row r="37" spans="2:13" x14ac:dyDescent="0.25">
      <c r="B37" s="16"/>
      <c r="C37" s="28"/>
      <c r="D37" s="28"/>
      <c r="E37" s="28"/>
      <c r="F37" s="28"/>
      <c r="G37" s="149"/>
      <c r="H37" s="150"/>
    </row>
    <row r="38" spans="2:13" x14ac:dyDescent="0.25">
      <c r="B38" s="16"/>
      <c r="C38" s="19" t="s">
        <v>31</v>
      </c>
      <c r="D38" s="96"/>
      <c r="E38" s="96"/>
      <c r="G38" s="17">
        <v>2.5</v>
      </c>
      <c r="H38" s="18">
        <f>+G38/$G$46</f>
        <v>1.6452545628337759E-4</v>
      </c>
    </row>
    <row r="39" spans="2:13" x14ac:dyDescent="0.25">
      <c r="B39" s="16"/>
      <c r="C39" s="19"/>
      <c r="D39" s="96"/>
      <c r="E39" s="96"/>
      <c r="G39" s="17"/>
      <c r="H39" s="38"/>
    </row>
    <row r="40" spans="2:13" s="4" customFormat="1" x14ac:dyDescent="0.25">
      <c r="B40" s="22"/>
      <c r="C40" s="25" t="s">
        <v>28</v>
      </c>
      <c r="D40" s="25"/>
      <c r="E40" s="25"/>
      <c r="F40" s="25"/>
      <c r="G40" s="26">
        <f>SUM(G38:G39)</f>
        <v>2.5</v>
      </c>
      <c r="H40" s="69">
        <f>SUM(H38:H39)</f>
        <v>1.6452545628337759E-4</v>
      </c>
      <c r="I40" s="28"/>
      <c r="K40" s="86"/>
      <c r="L40" s="1"/>
    </row>
    <row r="41" spans="2:13" x14ac:dyDescent="0.25">
      <c r="B41" s="16"/>
      <c r="G41" s="17"/>
      <c r="H41" s="18"/>
    </row>
    <row r="42" spans="2:13" x14ac:dyDescent="0.25">
      <c r="B42" s="16"/>
      <c r="C42" s="19" t="s">
        <v>32</v>
      </c>
      <c r="G42" s="17"/>
      <c r="H42" s="18"/>
    </row>
    <row r="43" spans="2:13" x14ac:dyDescent="0.25">
      <c r="B43" s="16">
        <v>1</v>
      </c>
      <c r="C43" s="1" t="s">
        <v>33</v>
      </c>
      <c r="D43" s="96"/>
      <c r="E43" s="96"/>
      <c r="G43" s="17">
        <v>-20.855651000000002</v>
      </c>
      <c r="H43" s="18">
        <f>+G43/$G$46</f>
        <v>-1.3725141987447522E-3</v>
      </c>
    </row>
    <row r="44" spans="2:13" x14ac:dyDescent="0.25">
      <c r="B44" s="16">
        <v>2</v>
      </c>
      <c r="C44" s="1" t="s">
        <v>34</v>
      </c>
      <c r="D44" s="96"/>
      <c r="E44" s="96"/>
      <c r="G44" s="17">
        <f>+G46-G43-G40-G36-G31</f>
        <v>71.756078699998397</v>
      </c>
      <c r="H44" s="18">
        <f>+G44/$G$46</f>
        <v>4.7222806356892752E-3</v>
      </c>
    </row>
    <row r="45" spans="2:13" s="4" customFormat="1" x14ac:dyDescent="0.25">
      <c r="B45" s="22"/>
      <c r="C45" s="25" t="s">
        <v>28</v>
      </c>
      <c r="D45" s="25"/>
      <c r="E45" s="25"/>
      <c r="F45" s="25"/>
      <c r="G45" s="26">
        <f>SUM(G43:G44)</f>
        <v>50.900427699998396</v>
      </c>
      <c r="H45" s="70">
        <f>SUM(H43:H44)</f>
        <v>3.3497664369445228E-3</v>
      </c>
      <c r="I45" s="28"/>
      <c r="K45" s="86"/>
      <c r="L45" s="1"/>
    </row>
    <row r="46" spans="2:13" s="4" customFormat="1" x14ac:dyDescent="0.25">
      <c r="B46" s="22"/>
      <c r="C46" s="40" t="s">
        <v>35</v>
      </c>
      <c r="D46" s="40"/>
      <c r="E46" s="40"/>
      <c r="F46" s="40"/>
      <c r="G46" s="41">
        <v>15195.216937699999</v>
      </c>
      <c r="H46" s="100">
        <f>+H31+H36+H40+H45</f>
        <v>0.99670949087433247</v>
      </c>
      <c r="I46" s="43"/>
      <c r="K46" s="86"/>
      <c r="L46" s="1"/>
      <c r="M46" s="94"/>
    </row>
    <row r="47" spans="2:13" x14ac:dyDescent="0.25">
      <c r="B47" s="16"/>
      <c r="C47" s="43"/>
      <c r="D47" s="43"/>
      <c r="E47" s="43"/>
      <c r="F47" s="43"/>
      <c r="G47" s="44"/>
      <c r="H47" s="101"/>
      <c r="I47" s="43"/>
      <c r="M47" s="78"/>
    </row>
    <row r="48" spans="2:13" x14ac:dyDescent="0.25">
      <c r="B48" s="16"/>
      <c r="C48" s="46" t="s">
        <v>36</v>
      </c>
      <c r="G48" s="21"/>
      <c r="H48" s="47"/>
    </row>
    <row r="50" spans="6:7" hidden="1" x14ac:dyDescent="0.25">
      <c r="F50" s="102">
        <v>1494519823.6199999</v>
      </c>
      <c r="G50" s="21">
        <f>+F50/100000</f>
        <v>14945.198236199998</v>
      </c>
    </row>
    <row r="51" spans="6:7" hidden="1" x14ac:dyDescent="0.25">
      <c r="G51" s="21">
        <f>+G46-G50</f>
        <v>250.01870150000104</v>
      </c>
    </row>
  </sheetData>
  <sortState ref="C20:H30">
    <sortCondition descending="1" ref="H20:H30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8"/>
  <sheetViews>
    <sheetView view="pageBreakPreview" topLeftCell="B7" zoomScale="87" zoomScaleNormal="100" zoomScaleSheetLayoutView="87" workbookViewId="0">
      <selection activeCell="B9" sqref="B9:H9"/>
    </sheetView>
  </sheetViews>
  <sheetFormatPr defaultRowHeight="15.75" x14ac:dyDescent="0.25"/>
  <cols>
    <col min="1" max="1" width="96.140625" style="1" hidden="1" customWidth="1"/>
    <col min="2" max="2" width="7.5703125" style="1" customWidth="1"/>
    <col min="3" max="3" width="58.7109375" style="1" customWidth="1"/>
    <col min="4" max="4" width="16.42578125" style="1" customWidth="1"/>
    <col min="5" max="5" width="17.85546875" style="1" customWidth="1"/>
    <col min="6" max="6" width="18.42578125" style="84" customWidth="1"/>
    <col min="7" max="7" width="16.85546875" style="1" customWidth="1"/>
    <col min="8" max="8" width="14.7109375" style="1" customWidth="1"/>
    <col min="12" max="12" width="10.28515625" bestFit="1" customWidth="1"/>
  </cols>
  <sheetData>
    <row r="5" spans="1:8" x14ac:dyDescent="0.25">
      <c r="B5" s="1" t="s">
        <v>0</v>
      </c>
    </row>
    <row r="7" spans="1:8" x14ac:dyDescent="0.25">
      <c r="A7" s="4"/>
      <c r="B7" s="155" t="s">
        <v>90</v>
      </c>
      <c r="C7" s="156"/>
      <c r="D7" s="156"/>
      <c r="E7" s="156"/>
      <c r="F7" s="156"/>
      <c r="G7" s="156"/>
      <c r="H7" s="157"/>
    </row>
    <row r="8" spans="1:8" ht="15.75" customHeight="1" x14ac:dyDescent="0.25">
      <c r="A8" s="4"/>
      <c r="B8" s="158" t="s">
        <v>101</v>
      </c>
      <c r="C8" s="159"/>
      <c r="D8" s="159"/>
      <c r="E8" s="159"/>
      <c r="F8" s="159"/>
      <c r="G8" s="159"/>
      <c r="H8" s="160"/>
    </row>
    <row r="9" spans="1:8" x14ac:dyDescent="0.25">
      <c r="B9" s="161"/>
      <c r="C9" s="162"/>
      <c r="D9" s="162"/>
      <c r="E9" s="162"/>
      <c r="F9" s="162"/>
      <c r="G9" s="162"/>
      <c r="H9" s="163"/>
    </row>
    <row r="10" spans="1:8" x14ac:dyDescent="0.25">
      <c r="B10" s="6"/>
      <c r="C10" s="7"/>
      <c r="D10" s="8"/>
      <c r="E10" s="8"/>
      <c r="F10" s="87"/>
      <c r="G10" s="10"/>
      <c r="H10" s="88"/>
    </row>
    <row r="11" spans="1:8" x14ac:dyDescent="0.25">
      <c r="A11" s="4"/>
      <c r="B11" s="164" t="s">
        <v>2</v>
      </c>
      <c r="C11" s="170" t="s">
        <v>3</v>
      </c>
      <c r="D11" s="170" t="s">
        <v>4</v>
      </c>
      <c r="E11" s="89" t="s">
        <v>5</v>
      </c>
      <c r="F11" s="170" t="s">
        <v>6</v>
      </c>
      <c r="G11" s="90" t="s">
        <v>7</v>
      </c>
      <c r="H11" s="171" t="s">
        <v>8</v>
      </c>
    </row>
    <row r="12" spans="1:8" x14ac:dyDescent="0.25">
      <c r="B12" s="164"/>
      <c r="C12" s="170"/>
      <c r="D12" s="170"/>
      <c r="E12" s="89"/>
      <c r="F12" s="170"/>
      <c r="G12" s="90" t="s">
        <v>9</v>
      </c>
      <c r="H12" s="171"/>
    </row>
    <row r="13" spans="1:8" x14ac:dyDescent="0.25">
      <c r="B13" s="16"/>
      <c r="G13" s="17"/>
      <c r="H13" s="18"/>
    </row>
    <row r="14" spans="1:8" x14ac:dyDescent="0.25">
      <c r="B14" s="16"/>
      <c r="C14" s="19" t="s">
        <v>10</v>
      </c>
      <c r="G14" s="17"/>
      <c r="H14" s="18"/>
    </row>
    <row r="15" spans="1:8" x14ac:dyDescent="0.25">
      <c r="A15" s="1" t="str">
        <f t="shared" ref="A15:A23" si="0">+$B$7&amp;C15</f>
        <v>IL&amp;FS  Infrastructure Debt Fund Series 3BBhilwara Green Energy Limited</v>
      </c>
      <c r="B15" s="16">
        <v>1</v>
      </c>
      <c r="C15" s="1" t="s">
        <v>12</v>
      </c>
      <c r="D15" s="1" t="s">
        <v>103</v>
      </c>
      <c r="E15" s="1" t="s">
        <v>67</v>
      </c>
      <c r="F15" s="84">
        <v>340000</v>
      </c>
      <c r="G15" s="17">
        <v>3400</v>
      </c>
      <c r="H15" s="18">
        <f>+G15/$G$43</f>
        <v>0.21000920275125928</v>
      </c>
    </row>
    <row r="16" spans="1:8" x14ac:dyDescent="0.25">
      <c r="A16" s="1" t="str">
        <f t="shared" si="0"/>
        <v>IL&amp;FS  Infrastructure Debt Fund Series 3BIL&amp;FS Solar Power Limited</v>
      </c>
      <c r="B16" s="16">
        <v>2</v>
      </c>
      <c r="C16" s="1" t="s">
        <v>122</v>
      </c>
      <c r="D16" s="1" t="s">
        <v>109</v>
      </c>
      <c r="E16" s="1" t="s">
        <v>39</v>
      </c>
      <c r="F16" s="84">
        <v>215</v>
      </c>
      <c r="G16" s="17">
        <v>2389.62192</v>
      </c>
      <c r="H16" s="18">
        <f>+G16/$G$43</f>
        <v>0.14760076302827455</v>
      </c>
    </row>
    <row r="17" spans="1:14" x14ac:dyDescent="0.25">
      <c r="A17" s="1" t="str">
        <f t="shared" si="0"/>
        <v>IL&amp;FS  Infrastructure Debt Fund Series 3BIL&amp;FS Wind Energy Limited</v>
      </c>
      <c r="B17" s="16">
        <v>3</v>
      </c>
      <c r="C17" s="1" t="s">
        <v>118</v>
      </c>
      <c r="D17" s="1" t="s">
        <v>102</v>
      </c>
      <c r="E17" s="1" t="s">
        <v>68</v>
      </c>
      <c r="F17" s="84">
        <v>125</v>
      </c>
      <c r="G17" s="17">
        <v>1615.6223299999999</v>
      </c>
      <c r="H17" s="18">
        <f>+G17/$G$43</f>
        <v>9.9792811020715272E-2</v>
      </c>
    </row>
    <row r="18" spans="1:14" x14ac:dyDescent="0.25">
      <c r="A18" s="1" t="str">
        <f t="shared" si="0"/>
        <v>IL&amp;FS  Infrastructure Debt Fund Series 3BBhilwara Green Energy Limited</v>
      </c>
      <c r="B18" s="16">
        <v>4</v>
      </c>
      <c r="C18" s="1" t="s">
        <v>12</v>
      </c>
      <c r="D18" s="1" t="s">
        <v>103</v>
      </c>
      <c r="E18" s="1" t="s">
        <v>44</v>
      </c>
      <c r="F18" s="84">
        <v>70000</v>
      </c>
      <c r="G18" s="17">
        <v>700</v>
      </c>
      <c r="H18" s="18">
        <f>+G18/$G$43</f>
        <v>4.3237188801729852E-2</v>
      </c>
    </row>
    <row r="19" spans="1:14" x14ac:dyDescent="0.25">
      <c r="A19" s="1" t="str">
        <f t="shared" si="0"/>
        <v>IL&amp;FS  Infrastructure Debt Fund Series 3BDebt Instrument-Privately Placed-Unlisted</v>
      </c>
      <c r="B19" s="16"/>
      <c r="C19" s="19" t="s">
        <v>14</v>
      </c>
      <c r="G19" s="17"/>
      <c r="H19" s="18"/>
    </row>
    <row r="20" spans="1:14" x14ac:dyDescent="0.25">
      <c r="A20" s="1" t="str">
        <f t="shared" si="0"/>
        <v>IL&amp;FS  Infrastructure Debt Fund Series 3BAMRI Hospital Limited</v>
      </c>
      <c r="B20" s="16">
        <v>5</v>
      </c>
      <c r="C20" s="1" t="s">
        <v>121</v>
      </c>
      <c r="D20" s="1" t="s">
        <v>107</v>
      </c>
      <c r="E20" s="1" t="s">
        <v>82</v>
      </c>
      <c r="F20" s="84">
        <v>410</v>
      </c>
      <c r="G20" s="17">
        <v>4099.1294500000004</v>
      </c>
      <c r="H20" s="18">
        <f t="shared" ref="H20:H27" si="1">+G20/$G$43</f>
        <v>0.25319261993197295</v>
      </c>
    </row>
    <row r="21" spans="1:14" x14ac:dyDescent="0.25">
      <c r="A21" s="1" t="str">
        <f t="shared" si="0"/>
        <v>IL&amp;FS  Infrastructure Debt Fund Series 3BKanchanjunga Power Company Private Limited</v>
      </c>
      <c r="B21" s="16">
        <v>6</v>
      </c>
      <c r="C21" s="1" t="s">
        <v>69</v>
      </c>
      <c r="D21" s="1" t="s">
        <v>117</v>
      </c>
      <c r="E21" s="1" t="s">
        <v>83</v>
      </c>
      <c r="F21" s="84">
        <v>160</v>
      </c>
      <c r="G21" s="17">
        <v>1600</v>
      </c>
      <c r="H21" s="18">
        <f t="shared" si="1"/>
        <v>9.8827860118239658E-2</v>
      </c>
    </row>
    <row r="22" spans="1:14" x14ac:dyDescent="0.25">
      <c r="A22" s="1" t="str">
        <f>+$B$7&amp;C22</f>
        <v>IL&amp;FS  Infrastructure Debt Fund Series 3BKanchanjunga Power Company Private Limited</v>
      </c>
      <c r="B22" s="16">
        <v>7</v>
      </c>
      <c r="C22" s="1" t="s">
        <v>69</v>
      </c>
      <c r="D22" s="1" t="s">
        <v>117</v>
      </c>
      <c r="E22" s="1" t="s">
        <v>91</v>
      </c>
      <c r="F22" s="84">
        <v>100</v>
      </c>
      <c r="G22" s="17">
        <v>1000</v>
      </c>
      <c r="H22" s="18">
        <f t="shared" si="1"/>
        <v>6.176741257389979E-2</v>
      </c>
    </row>
    <row r="23" spans="1:14" x14ac:dyDescent="0.25">
      <c r="A23" s="1" t="str">
        <f t="shared" si="0"/>
        <v>IL&amp;FS  Infrastructure Debt Fund Series 3BBG Wind Power Limited</v>
      </c>
      <c r="B23" s="16">
        <v>8</v>
      </c>
      <c r="C23" s="1" t="s">
        <v>120</v>
      </c>
      <c r="D23" s="1" t="s">
        <v>108</v>
      </c>
      <c r="E23" s="1" t="s">
        <v>50</v>
      </c>
      <c r="F23" s="84">
        <v>70000</v>
      </c>
      <c r="G23" s="17">
        <v>700</v>
      </c>
      <c r="H23" s="18">
        <f t="shared" si="1"/>
        <v>4.3237188801729852E-2</v>
      </c>
    </row>
    <row r="24" spans="1:14" x14ac:dyDescent="0.25">
      <c r="A24" s="1" t="str">
        <f>+$B$7&amp;C24</f>
        <v>IL&amp;FS  Infrastructure Debt Fund Series 3BBhilangana Hydro Power Limited</v>
      </c>
      <c r="B24" s="16">
        <v>9</v>
      </c>
      <c r="C24" s="1" t="s">
        <v>17</v>
      </c>
      <c r="D24" s="1" t="s">
        <v>106</v>
      </c>
      <c r="E24" s="1" t="s">
        <v>19</v>
      </c>
      <c r="F24" s="84">
        <v>24</v>
      </c>
      <c r="G24" s="17">
        <v>240</v>
      </c>
      <c r="H24" s="18">
        <f t="shared" si="1"/>
        <v>1.482417901773595E-2</v>
      </c>
    </row>
    <row r="25" spans="1:14" x14ac:dyDescent="0.25">
      <c r="A25" s="1" t="str">
        <f>+$B$7&amp;C25</f>
        <v>IL&amp;FS  Infrastructure Debt Fund Series 3BClean Max Enviro Energy Solutions Private Limited</v>
      </c>
      <c r="B25" s="16">
        <v>10</v>
      </c>
      <c r="C25" s="1" t="s">
        <v>15</v>
      </c>
      <c r="D25" s="1" t="s">
        <v>105</v>
      </c>
      <c r="E25" s="1" t="s">
        <v>16</v>
      </c>
      <c r="F25" s="84">
        <v>14</v>
      </c>
      <c r="G25" s="17">
        <v>140</v>
      </c>
      <c r="H25" s="18">
        <f t="shared" si="1"/>
        <v>8.6474377603459711E-3</v>
      </c>
    </row>
    <row r="26" spans="1:14" x14ac:dyDescent="0.25">
      <c r="A26" s="1" t="str">
        <f>+$B$7&amp;C26</f>
        <v>IL&amp;FS  Infrastructure Debt Fund Series 3BTanglin Developments Limited</v>
      </c>
      <c r="B26" s="16">
        <v>11</v>
      </c>
      <c r="C26" s="1" t="s">
        <v>94</v>
      </c>
      <c r="D26" s="1" t="s">
        <v>114</v>
      </c>
      <c r="E26" s="1" t="s">
        <v>77</v>
      </c>
      <c r="F26" s="84">
        <v>10</v>
      </c>
      <c r="G26" s="17">
        <v>102.09995000000001</v>
      </c>
      <c r="H26" s="18">
        <f t="shared" si="1"/>
        <v>6.3064497354245403E-3</v>
      </c>
    </row>
    <row r="27" spans="1:14" x14ac:dyDescent="0.25">
      <c r="B27" s="16">
        <v>12</v>
      </c>
      <c r="C27" s="1" t="s">
        <v>79</v>
      </c>
      <c r="D27" s="1" t="s">
        <v>116</v>
      </c>
      <c r="E27" s="1" t="s">
        <v>80</v>
      </c>
      <c r="F27" s="84">
        <v>100</v>
      </c>
      <c r="G27" s="17">
        <v>101.23287999999999</v>
      </c>
      <c r="H27" s="18">
        <f t="shared" si="1"/>
        <v>6.2528930650040879E-3</v>
      </c>
    </row>
    <row r="28" spans="1:14" x14ac:dyDescent="0.25">
      <c r="A28" s="4"/>
      <c r="B28" s="22"/>
      <c r="C28" s="25" t="s">
        <v>28</v>
      </c>
      <c r="D28" s="25"/>
      <c r="E28" s="25"/>
      <c r="F28" s="25"/>
      <c r="G28" s="26">
        <f>SUM(G15:G27)</f>
        <v>16087.706529999999</v>
      </c>
      <c r="H28" s="70">
        <f>SUM(H15:H27)</f>
        <v>0.99369600660633173</v>
      </c>
      <c r="K28" s="151"/>
      <c r="L28" s="152"/>
      <c r="N28" s="152"/>
    </row>
    <row r="29" spans="1:14" x14ac:dyDescent="0.25">
      <c r="A29" s="4"/>
      <c r="B29" s="22"/>
      <c r="C29" s="28"/>
      <c r="D29" s="28"/>
      <c r="E29" s="28"/>
      <c r="F29" s="28"/>
      <c r="G29" s="31"/>
      <c r="H29" s="32"/>
    </row>
    <row r="30" spans="1:14" x14ac:dyDescent="0.25">
      <c r="A30" s="4"/>
      <c r="B30" s="22"/>
      <c r="C30" s="19" t="s">
        <v>29</v>
      </c>
      <c r="F30" s="1"/>
      <c r="G30" s="17"/>
      <c r="H30" s="18"/>
    </row>
    <row r="31" spans="1:14" x14ac:dyDescent="0.25">
      <c r="A31" s="4"/>
      <c r="B31" s="22"/>
      <c r="C31" s="4" t="s">
        <v>30</v>
      </c>
      <c r="D31" s="96"/>
      <c r="E31" s="96"/>
      <c r="F31" s="96"/>
      <c r="G31" s="17">
        <v>0</v>
      </c>
      <c r="H31" s="18">
        <f>+G31/$G$43</f>
        <v>0</v>
      </c>
    </row>
    <row r="32" spans="1:14" x14ac:dyDescent="0.25">
      <c r="A32" s="4"/>
      <c r="B32" s="22"/>
      <c r="F32" s="1"/>
      <c r="G32" s="96"/>
      <c r="H32" s="147"/>
    </row>
    <row r="33" spans="1:11" x14ac:dyDescent="0.25">
      <c r="B33" s="16"/>
      <c r="C33" s="25" t="s">
        <v>28</v>
      </c>
      <c r="D33" s="25"/>
      <c r="E33" s="25"/>
      <c r="F33" s="25"/>
      <c r="G33" s="98">
        <f>SUM(G31:G32)</f>
        <v>0</v>
      </c>
      <c r="H33" s="148">
        <f>SUM(H31:H32)</f>
        <v>0</v>
      </c>
    </row>
    <row r="34" spans="1:11" x14ac:dyDescent="0.25">
      <c r="B34" s="16"/>
      <c r="C34" s="28"/>
      <c r="D34" s="28"/>
      <c r="E34" s="28"/>
      <c r="F34" s="28"/>
      <c r="G34" s="149"/>
      <c r="H34" s="150"/>
    </row>
    <row r="35" spans="1:11" x14ac:dyDescent="0.25">
      <c r="B35" s="16"/>
      <c r="C35" s="19" t="s">
        <v>31</v>
      </c>
      <c r="D35" s="96"/>
      <c r="E35" s="96"/>
      <c r="G35" s="17">
        <v>2.5</v>
      </c>
      <c r="H35" s="18">
        <f>+G35/$G$43</f>
        <v>1.5441853143474948E-4</v>
      </c>
    </row>
    <row r="36" spans="1:11" x14ac:dyDescent="0.25">
      <c r="B36" s="16"/>
      <c r="C36" s="19"/>
      <c r="D36" s="96"/>
      <c r="E36" s="96"/>
      <c r="G36" s="17"/>
      <c r="H36" s="38"/>
    </row>
    <row r="37" spans="1:11" x14ac:dyDescent="0.25">
      <c r="A37" s="4"/>
      <c r="B37" s="22"/>
      <c r="C37" s="25" t="s">
        <v>28</v>
      </c>
      <c r="D37" s="25"/>
      <c r="E37" s="25"/>
      <c r="F37" s="25"/>
      <c r="G37" s="26">
        <f>SUM(G35:G36)</f>
        <v>2.5</v>
      </c>
      <c r="H37" s="69">
        <f>SUM(H35:H36)</f>
        <v>1.5441853143474948E-4</v>
      </c>
    </row>
    <row r="38" spans="1:11" x14ac:dyDescent="0.25">
      <c r="B38" s="16"/>
      <c r="G38" s="17"/>
      <c r="H38" s="18"/>
    </row>
    <row r="39" spans="1:11" x14ac:dyDescent="0.25">
      <c r="B39" s="16"/>
      <c r="C39" s="19" t="s">
        <v>32</v>
      </c>
      <c r="G39" s="17"/>
      <c r="H39" s="18"/>
    </row>
    <row r="40" spans="1:11" x14ac:dyDescent="0.25">
      <c r="B40" s="16">
        <v>1</v>
      </c>
      <c r="C40" s="1" t="s">
        <v>33</v>
      </c>
      <c r="D40" s="96"/>
      <c r="E40" s="96"/>
      <c r="G40" s="17">
        <v>-21.277957900000001</v>
      </c>
      <c r="H40" s="18">
        <f>+G40/$G$43</f>
        <v>-1.3142844043393703E-3</v>
      </c>
    </row>
    <row r="41" spans="1:11" x14ac:dyDescent="0.25">
      <c r="B41" s="16">
        <v>2</v>
      </c>
      <c r="C41" s="1" t="s">
        <v>34</v>
      </c>
      <c r="D41" s="96"/>
      <c r="E41" s="96"/>
      <c r="G41" s="17">
        <f>+G43-G40-G37-G33-G28</f>
        <v>120.8381403000003</v>
      </c>
      <c r="H41" s="18">
        <f>+G41/$G$43</f>
        <v>7.4638592665729059E-3</v>
      </c>
    </row>
    <row r="42" spans="1:11" x14ac:dyDescent="0.25">
      <c r="A42" s="4"/>
      <c r="B42" s="22"/>
      <c r="C42" s="25" t="s">
        <v>28</v>
      </c>
      <c r="D42" s="25"/>
      <c r="E42" s="25"/>
      <c r="F42" s="25"/>
      <c r="G42" s="26">
        <f>SUM(G40:G41)</f>
        <v>99.560182400000301</v>
      </c>
      <c r="H42" s="70">
        <f>SUM(H40:H41)</f>
        <v>6.149574862233536E-3</v>
      </c>
    </row>
    <row r="43" spans="1:11" x14ac:dyDescent="0.25">
      <c r="A43" s="4"/>
      <c r="B43" s="22"/>
      <c r="C43" s="40" t="s">
        <v>35</v>
      </c>
      <c r="D43" s="40"/>
      <c r="E43" s="40"/>
      <c r="F43" s="40"/>
      <c r="G43" s="41">
        <v>16189.7667124</v>
      </c>
      <c r="H43" s="100">
        <f>+H28+H33+H37+H42</f>
        <v>1</v>
      </c>
      <c r="K43" s="151"/>
    </row>
    <row r="44" spans="1:11" s="153" customFormat="1" x14ac:dyDescent="0.25">
      <c r="A44" s="1"/>
      <c r="B44" s="16"/>
      <c r="C44" s="43"/>
      <c r="D44" s="43"/>
      <c r="E44" s="43"/>
      <c r="F44" s="43"/>
      <c r="G44" s="44"/>
      <c r="H44" s="101"/>
      <c r="K44" s="154"/>
    </row>
    <row r="45" spans="1:11" x14ac:dyDescent="0.25">
      <c r="B45" s="16"/>
      <c r="C45" s="46" t="s">
        <v>36</v>
      </c>
      <c r="G45" s="21"/>
      <c r="H45" s="47"/>
    </row>
    <row r="47" spans="1:11" hidden="1" x14ac:dyDescent="0.25">
      <c r="F47" s="102">
        <v>1592507605.24</v>
      </c>
      <c r="G47" s="21">
        <f>+F47/100000</f>
        <v>15925.0760524</v>
      </c>
    </row>
    <row r="48" spans="1:11" hidden="1" x14ac:dyDescent="0.25">
      <c r="G48" s="21">
        <f>+G43-G47</f>
        <v>264.69066000000021</v>
      </c>
    </row>
  </sheetData>
  <sortState ref="C15:H18">
    <sortCondition descending="1" ref="H15:H18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</vt:lpstr>
      <vt:lpstr>1B</vt:lpstr>
      <vt:lpstr>1C</vt:lpstr>
      <vt:lpstr>2A</vt:lpstr>
      <vt:lpstr>2B</vt:lpstr>
      <vt:lpstr>2C</vt:lpstr>
      <vt:lpstr>3A</vt:lpstr>
      <vt:lpstr>3B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2018-12-07T11:42:12Z</dcterms:modified>
</cp:coreProperties>
</file>